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<sst xmlns="http://schemas.openxmlformats.org/spreadsheetml/2006/main" count="486" uniqueCount="172">
  <si>
    <t>Жилой фонд</t>
  </si>
  <si>
    <t>Площадь</t>
  </si>
  <si>
    <t>Всего доходов</t>
  </si>
  <si>
    <t>Остаток средств на 01.01.2014г.</t>
  </si>
  <si>
    <t>Текущий ремонт</t>
  </si>
  <si>
    <t>Капитальный ремонт</t>
  </si>
  <si>
    <t>Всего</t>
  </si>
  <si>
    <t>Содержание общего имущества</t>
  </si>
  <si>
    <t>Всего расходов</t>
  </si>
  <si>
    <t>№ п/п</t>
  </si>
  <si>
    <t>Металлургов 1</t>
  </si>
  <si>
    <t>Металлургов 2</t>
  </si>
  <si>
    <t>Металлургов 3</t>
  </si>
  <si>
    <t>Металлургов 4</t>
  </si>
  <si>
    <t xml:space="preserve">Металлургов 5 </t>
  </si>
  <si>
    <t>Советская 1А</t>
  </si>
  <si>
    <t>Итого:</t>
  </si>
  <si>
    <t>Советская 3</t>
  </si>
  <si>
    <t>Советская 3Б</t>
  </si>
  <si>
    <t>Советская 3А</t>
  </si>
  <si>
    <t>Советская 5</t>
  </si>
  <si>
    <t>Советская 6</t>
  </si>
  <si>
    <t>Советская 8</t>
  </si>
  <si>
    <t>Советская 9</t>
  </si>
  <si>
    <t>Советская 10</t>
  </si>
  <si>
    <t>Советская 11</t>
  </si>
  <si>
    <t>Советская 12</t>
  </si>
  <si>
    <t>Советская 13</t>
  </si>
  <si>
    <t>Советская 14</t>
  </si>
  <si>
    <t>Советская 15</t>
  </si>
  <si>
    <t>Коммун-я 4</t>
  </si>
  <si>
    <t>Коммун-я 10</t>
  </si>
  <si>
    <t>Ушакова 1 (дерев)</t>
  </si>
  <si>
    <t>Ушакова 3 (дерев)</t>
  </si>
  <si>
    <t>Ушакова 5</t>
  </si>
  <si>
    <t>Ушакова 6</t>
  </si>
  <si>
    <t>Ушакова 7</t>
  </si>
  <si>
    <t>Ушакова 9</t>
  </si>
  <si>
    <t>Садовая 7</t>
  </si>
  <si>
    <t>Садовая 8</t>
  </si>
  <si>
    <t>Анжерская 11а</t>
  </si>
  <si>
    <t>Кварцитная 2</t>
  </si>
  <si>
    <t>Кварцитная 5</t>
  </si>
  <si>
    <t>Кварцитная 9</t>
  </si>
  <si>
    <t>Черёмуховая 7</t>
  </si>
  <si>
    <t>Черёмуховая 8</t>
  </si>
  <si>
    <t>Берёзовая 4</t>
  </si>
  <si>
    <t>Ушакова 15</t>
  </si>
  <si>
    <t>Чапаева 2а</t>
  </si>
  <si>
    <t>Советская 8а</t>
  </si>
  <si>
    <t>Советская 24</t>
  </si>
  <si>
    <t>Ушакова 1А</t>
  </si>
  <si>
    <t>Кварцитная 1 (дер)</t>
  </si>
  <si>
    <t>Ушакова 8</t>
  </si>
  <si>
    <t>Ушакова 12 (дер)</t>
  </si>
  <si>
    <t>Коммун-я 5 (дер)</t>
  </si>
  <si>
    <t>Коммун-я 7 (дер)</t>
  </si>
  <si>
    <t>Санаторная 5 (без канализации)</t>
  </si>
  <si>
    <t>Чапаева 4</t>
  </si>
  <si>
    <t>40 лет Победы 1</t>
  </si>
  <si>
    <t>40 лет Победы 2</t>
  </si>
  <si>
    <t>40 лет Победы 3</t>
  </si>
  <si>
    <t>40 лет Победы 4</t>
  </si>
  <si>
    <t>40 лет Победы 5</t>
  </si>
  <si>
    <t>40 лет Победы 6</t>
  </si>
  <si>
    <t>40 лет Победы 7</t>
  </si>
  <si>
    <t>40 лет Победы 8</t>
  </si>
  <si>
    <t>40 лет Победы 9</t>
  </si>
  <si>
    <t>Анжерская 13</t>
  </si>
  <si>
    <t>Анжерская 20</t>
  </si>
  <si>
    <t>Коммун-я 1</t>
  </si>
  <si>
    <t>Коммун-я 3</t>
  </si>
  <si>
    <t>Коммун-я 9</t>
  </si>
  <si>
    <t>Коммун-я 14</t>
  </si>
  <si>
    <t>Коммун-я 16</t>
  </si>
  <si>
    <t>Коммун-я 20</t>
  </si>
  <si>
    <t>Кварцитная 3</t>
  </si>
  <si>
    <t>Кварцитная 4</t>
  </si>
  <si>
    <t>Кварцитная 6</t>
  </si>
  <si>
    <t xml:space="preserve">Кварцитная 7 </t>
  </si>
  <si>
    <t>Кварцитная 8</t>
  </si>
  <si>
    <t>Кварцитная 10</t>
  </si>
  <si>
    <t>Кварцитная 11</t>
  </si>
  <si>
    <t>Кварцитная 12</t>
  </si>
  <si>
    <t>Черёмуховая 1</t>
  </si>
  <si>
    <t>Черёмуховая 2</t>
  </si>
  <si>
    <t>Черёмуховая 3</t>
  </si>
  <si>
    <t>Черёмуховая 4</t>
  </si>
  <si>
    <t>Черёмуховая 5</t>
  </si>
  <si>
    <t>Черёмуховая 9</t>
  </si>
  <si>
    <t>Черёмуховая 10</t>
  </si>
  <si>
    <t>Черёмуховая 11</t>
  </si>
  <si>
    <t>Черёмуховая 12</t>
  </si>
  <si>
    <t>Ушакова 1Б</t>
  </si>
  <si>
    <t>Кварцитная 2Б</t>
  </si>
  <si>
    <t>Ушакова 2 (дерев)</t>
  </si>
  <si>
    <t>Ушакова 10</t>
  </si>
  <si>
    <t>Ушакова 11</t>
  </si>
  <si>
    <t>Ушакова 13</t>
  </si>
  <si>
    <t>Ушакова 14</t>
  </si>
  <si>
    <t>Ушакова 16</t>
  </si>
  <si>
    <t>Ушакова 17</t>
  </si>
  <si>
    <t>Берёзовая 1</t>
  </si>
  <si>
    <t>Берёзовая 2</t>
  </si>
  <si>
    <t>Берёзовая 3</t>
  </si>
  <si>
    <t>Берёзовая 5</t>
  </si>
  <si>
    <t>Берёзовая 6</t>
  </si>
  <si>
    <t>Берёзовая 7</t>
  </si>
  <si>
    <t>Берёзовая 8</t>
  </si>
  <si>
    <t>Берёзовая 9</t>
  </si>
  <si>
    <t>пер. Чапаева 1А</t>
  </si>
  <si>
    <t>пер. Чапаева 31А</t>
  </si>
  <si>
    <t>пер. Советский 3</t>
  </si>
  <si>
    <t>пер. Советский 2</t>
  </si>
  <si>
    <t>Советская 16 А</t>
  </si>
  <si>
    <t>Советский 18 (дер)</t>
  </si>
  <si>
    <t>Советская 19</t>
  </si>
  <si>
    <t>Советская 20</t>
  </si>
  <si>
    <t>Советская 21</t>
  </si>
  <si>
    <t>Советская 22</t>
  </si>
  <si>
    <t>Советская 22 А</t>
  </si>
  <si>
    <t>Советская 23</t>
  </si>
  <si>
    <t>Советская 25</t>
  </si>
  <si>
    <t>Советская 26</t>
  </si>
  <si>
    <t>Советская 27</t>
  </si>
  <si>
    <t>Советская 28</t>
  </si>
  <si>
    <t>Советская 29</t>
  </si>
  <si>
    <t>Советская 30</t>
  </si>
  <si>
    <t>Садовая 2</t>
  </si>
  <si>
    <t>Садовая 4</t>
  </si>
  <si>
    <t>Садовая 6</t>
  </si>
  <si>
    <t>Садовая 9</t>
  </si>
  <si>
    <t>Чапаева  1</t>
  </si>
  <si>
    <t>Чапаева 3</t>
  </si>
  <si>
    <t>Чехова 1</t>
  </si>
  <si>
    <t>Чехова 2</t>
  </si>
  <si>
    <t>Чехова  3</t>
  </si>
  <si>
    <t>Чехова4</t>
  </si>
  <si>
    <t>Чехова 5</t>
  </si>
  <si>
    <t>Чехова6</t>
  </si>
  <si>
    <t>Чехова 8</t>
  </si>
  <si>
    <t>Санаторная 1</t>
  </si>
  <si>
    <t>Санаторная 2</t>
  </si>
  <si>
    <t>Санаторная 3а</t>
  </si>
  <si>
    <t>Санаторная 7</t>
  </si>
  <si>
    <t>Санаторная 9</t>
  </si>
  <si>
    <t>Санаторная 10</t>
  </si>
  <si>
    <t>Санаторная 11</t>
  </si>
  <si>
    <t>Санаторная 12</t>
  </si>
  <si>
    <t>Санаторная 13</t>
  </si>
  <si>
    <t>Санаторная 6 (без канализации)</t>
  </si>
  <si>
    <t>Чапаева 5</t>
  </si>
  <si>
    <t>Чапаева 8А</t>
  </si>
  <si>
    <t>Всего:</t>
  </si>
  <si>
    <t xml:space="preserve">Коммун-я 2 </t>
  </si>
  <si>
    <t>Черёмуховая 6</t>
  </si>
  <si>
    <t>Советская 32</t>
  </si>
  <si>
    <t>Доходы с 01.01.2014г.- 31.10.2014г.</t>
  </si>
  <si>
    <t>Расходы с 01.01.2014г. - 31.10.2014г.</t>
  </si>
  <si>
    <t>Доходы с 01.01.2014г.-31.10.2014г.</t>
  </si>
  <si>
    <t>Остаток средств на 1.11.2014 г.</t>
  </si>
  <si>
    <t>Остаток средств на 01.11.2014 г.</t>
  </si>
  <si>
    <t>Чехова,12</t>
  </si>
  <si>
    <t>Санаторная,3</t>
  </si>
  <si>
    <t>Сведения о доходах и расходах по лицевым счетам многоквартирных домов по ООО  УК "Жилсервис" за 2014 год.</t>
  </si>
  <si>
    <t>Расходы с 01.01.2014г. - 31.11.2014г.</t>
  </si>
  <si>
    <t>Доходы с 01.01.2014г.-31.11.2014г.</t>
  </si>
  <si>
    <t>Остаток средств на 1.12.2014 г.</t>
  </si>
  <si>
    <t>Доходы с 01.01.2014г.- 31.12.2014г.</t>
  </si>
  <si>
    <t>Расходы с 01.01.2014г. - 31.12.2014г.</t>
  </si>
  <si>
    <t>Остаток средств на 01.01.2015 г.</t>
  </si>
  <si>
    <t>Чехова 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</si>
</sst>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4"/>
  <sheetViews>
    <sheetView zoomScalePageLayoutView="0" workbookViewId="0" topLeftCell="A1">
      <selection activeCell="A1" sqref="A1:R174"/>
    </sheetView>
  </sheetViews>
  <sheetFormatPr defaultColWidth="9.140625" defaultRowHeight="15"/>
  <cols>
    <col min="1" max="1" width="3.8515625" style="8" customWidth="1"/>
    <col min="2" max="2" width="13.8515625" style="3" customWidth="1"/>
    <col min="3" max="3" width="6.8515625" style="3" customWidth="1"/>
    <col min="4" max="4" width="7.57421875" style="1" customWidth="1"/>
    <col min="5" max="6" width="8.00390625" style="1" customWidth="1"/>
    <col min="7" max="7" width="9.8515625" style="1" customWidth="1"/>
    <col min="8" max="8" width="9.140625" style="1" customWidth="1"/>
    <col min="9" max="9" width="8.00390625" style="1" customWidth="1"/>
    <col min="10" max="11" width="7.8515625" style="1" customWidth="1"/>
    <col min="12" max="12" width="7.140625" style="1" customWidth="1"/>
    <col min="13" max="13" width="7.7109375" style="1" customWidth="1"/>
    <col min="14" max="14" width="8.28125" style="1" customWidth="1"/>
    <col min="15" max="15" width="7.28125" style="1" customWidth="1"/>
    <col min="16" max="16" width="7.00390625" style="1" customWidth="1"/>
    <col min="17" max="17" width="7.7109375" style="1" customWidth="1"/>
    <col min="18" max="18" width="7.8515625" style="1" customWidth="1"/>
    <col min="19" max="16384" width="9.140625" style="1" customWidth="1"/>
  </cols>
  <sheetData>
    <row r="1" spans="1:18" ht="1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s="2" customFormat="1" ht="29.25" customHeight="1">
      <c r="A2" s="31" t="s">
        <v>9</v>
      </c>
      <c r="B2" s="31" t="s">
        <v>0</v>
      </c>
      <c r="C2" s="31" t="s">
        <v>1</v>
      </c>
      <c r="D2" s="31" t="s">
        <v>3</v>
      </c>
      <c r="E2" s="31"/>
      <c r="F2" s="31" t="s">
        <v>6</v>
      </c>
      <c r="G2" s="31" t="s">
        <v>157</v>
      </c>
      <c r="H2" s="31"/>
      <c r="I2" s="31"/>
      <c r="J2" s="31" t="s">
        <v>2</v>
      </c>
      <c r="K2" s="31" t="s">
        <v>158</v>
      </c>
      <c r="L2" s="31"/>
      <c r="M2" s="31"/>
      <c r="N2" s="31" t="s">
        <v>8</v>
      </c>
      <c r="O2" s="31" t="s">
        <v>161</v>
      </c>
      <c r="P2" s="31"/>
      <c r="Q2" s="31"/>
      <c r="R2" s="31" t="s">
        <v>6</v>
      </c>
    </row>
    <row r="3" spans="1:18" s="2" customFormat="1" ht="56.25">
      <c r="A3" s="32"/>
      <c r="B3" s="32"/>
      <c r="C3" s="32"/>
      <c r="D3" s="4" t="s">
        <v>4</v>
      </c>
      <c r="E3" s="4" t="s">
        <v>5</v>
      </c>
      <c r="F3" s="32"/>
      <c r="G3" s="4" t="s">
        <v>7</v>
      </c>
      <c r="H3" s="4" t="s">
        <v>4</v>
      </c>
      <c r="I3" s="4" t="s">
        <v>5</v>
      </c>
      <c r="J3" s="32"/>
      <c r="K3" s="4" t="s">
        <v>7</v>
      </c>
      <c r="L3" s="4" t="s">
        <v>4</v>
      </c>
      <c r="M3" s="4" t="s">
        <v>5</v>
      </c>
      <c r="N3" s="32"/>
      <c r="O3" s="4" t="s">
        <v>7</v>
      </c>
      <c r="P3" s="4" t="s">
        <v>4</v>
      </c>
      <c r="Q3" s="4" t="s">
        <v>5</v>
      </c>
      <c r="R3" s="32"/>
    </row>
    <row r="4" spans="1:18" ht="15">
      <c r="A4" s="5">
        <v>1</v>
      </c>
      <c r="B4" s="6" t="s">
        <v>10</v>
      </c>
      <c r="C4" s="6">
        <v>9615.1</v>
      </c>
      <c r="D4" s="17">
        <v>176288.89</v>
      </c>
      <c r="E4" s="17">
        <v>685434.77</v>
      </c>
      <c r="F4" s="17">
        <f>D4+E4</f>
        <v>861723.66</v>
      </c>
      <c r="G4" s="17">
        <v>1025828.22</v>
      </c>
      <c r="H4" s="17">
        <v>345834.31</v>
      </c>
      <c r="I4" s="17">
        <v>228939.69</v>
      </c>
      <c r="J4" s="17">
        <f>SUM(G4:I4)</f>
        <v>1600602.22</v>
      </c>
      <c r="K4" s="17">
        <f>N4-M4-L4</f>
        <v>778962.9499999997</v>
      </c>
      <c r="L4" s="17">
        <v>608112.29</v>
      </c>
      <c r="M4" s="17">
        <v>621606.41</v>
      </c>
      <c r="N4" s="17">
        <v>2008681.65</v>
      </c>
      <c r="O4" s="17">
        <f aca="true" t="shared" si="0" ref="O4:O9">G4-K4</f>
        <v>246865.27000000025</v>
      </c>
      <c r="P4" s="17">
        <f aca="true" t="shared" si="1" ref="P4:Q6">D4+H4-L4</f>
        <v>-85989.09000000003</v>
      </c>
      <c r="Q4" s="17">
        <f t="shared" si="1"/>
        <v>292768.04999999993</v>
      </c>
      <c r="R4" s="17">
        <f aca="true" t="shared" si="2" ref="R4:R10">SUM(O4:Q4)</f>
        <v>453644.23000000016</v>
      </c>
    </row>
    <row r="5" spans="1:18" ht="15">
      <c r="A5" s="5">
        <v>2</v>
      </c>
      <c r="B5" s="6" t="s">
        <v>11</v>
      </c>
      <c r="C5" s="6">
        <v>10265.3</v>
      </c>
      <c r="D5" s="17">
        <v>-131035.34</v>
      </c>
      <c r="E5" s="17">
        <v>297766.75</v>
      </c>
      <c r="F5" s="20">
        <f aca="true" t="shared" si="3" ref="F5:F32">D5+E5</f>
        <v>166731.41</v>
      </c>
      <c r="G5" s="17">
        <v>1103138.82</v>
      </c>
      <c r="H5" s="17">
        <v>370852.68</v>
      </c>
      <c r="I5" s="17">
        <v>259583.22</v>
      </c>
      <c r="J5" s="20">
        <f aca="true" t="shared" si="4" ref="J5:J32">SUM(G5:I5)</f>
        <v>1733574.72</v>
      </c>
      <c r="K5" s="21">
        <f>N5-M5-L5</f>
        <v>844029.0699999998</v>
      </c>
      <c r="L5" s="17">
        <v>453646.83</v>
      </c>
      <c r="M5" s="17">
        <v>404439.1</v>
      </c>
      <c r="N5" s="17">
        <v>1702115</v>
      </c>
      <c r="O5" s="20">
        <f t="shared" si="0"/>
        <v>259109.75000000023</v>
      </c>
      <c r="P5" s="20">
        <f t="shared" si="1"/>
        <v>-213829.49000000002</v>
      </c>
      <c r="Q5" s="20">
        <f t="shared" si="1"/>
        <v>152910.87</v>
      </c>
      <c r="R5" s="20">
        <f t="shared" si="2"/>
        <v>198191.1300000002</v>
      </c>
    </row>
    <row r="6" spans="1:18" ht="15">
      <c r="A6" s="5">
        <v>3</v>
      </c>
      <c r="B6" s="6" t="s">
        <v>12</v>
      </c>
      <c r="C6" s="6">
        <v>6191.3</v>
      </c>
      <c r="D6" s="17">
        <v>156283.78</v>
      </c>
      <c r="E6" s="17">
        <v>224090.66</v>
      </c>
      <c r="F6" s="20">
        <f t="shared" si="3"/>
        <v>380374.44</v>
      </c>
      <c r="G6" s="17">
        <v>655930.62</v>
      </c>
      <c r="H6" s="17">
        <v>221277.74</v>
      </c>
      <c r="I6" s="17">
        <v>153831.52</v>
      </c>
      <c r="J6" s="20">
        <f>SUM(G6:I6)</f>
        <v>1031039.88</v>
      </c>
      <c r="K6" s="21">
        <f>N6-M6-L6</f>
        <v>491407.4900000001</v>
      </c>
      <c r="L6" s="17">
        <v>109426.63</v>
      </c>
      <c r="M6" s="17">
        <v>535088.7</v>
      </c>
      <c r="N6" s="17">
        <v>1135922.82</v>
      </c>
      <c r="O6" s="21">
        <f t="shared" si="0"/>
        <v>164523.1299999999</v>
      </c>
      <c r="P6" s="21">
        <f t="shared" si="1"/>
        <v>268134.89</v>
      </c>
      <c r="Q6" s="21">
        <f t="shared" si="1"/>
        <v>-157166.51999999996</v>
      </c>
      <c r="R6" s="21">
        <f t="shared" si="2"/>
        <v>275491.49999999994</v>
      </c>
    </row>
    <row r="7" spans="1:18" ht="15">
      <c r="A7" s="5">
        <v>4</v>
      </c>
      <c r="B7" s="6" t="s">
        <v>13</v>
      </c>
      <c r="C7" s="6">
        <v>2828.9</v>
      </c>
      <c r="D7" s="17">
        <v>144297.49</v>
      </c>
      <c r="E7" s="17">
        <v>207482.93</v>
      </c>
      <c r="F7" s="20">
        <f t="shared" si="3"/>
        <v>351780.42</v>
      </c>
      <c r="G7" s="17">
        <v>296650.93</v>
      </c>
      <c r="H7" s="17">
        <v>101282.4</v>
      </c>
      <c r="I7" s="17">
        <v>70934.45</v>
      </c>
      <c r="J7" s="20">
        <f t="shared" si="4"/>
        <v>468867.77999999997</v>
      </c>
      <c r="K7" s="21">
        <f aca="true" t="shared" si="5" ref="K7:K32">N7-M7-L7</f>
        <v>243658.93</v>
      </c>
      <c r="L7" s="17">
        <v>135735.94</v>
      </c>
      <c r="M7" s="17">
        <v>177351.64</v>
      </c>
      <c r="N7" s="17">
        <v>556746.51</v>
      </c>
      <c r="O7" s="21">
        <f t="shared" si="0"/>
        <v>52992</v>
      </c>
      <c r="P7" s="21">
        <f aca="true" t="shared" si="6" ref="P7:Q9">D7+H7-L7</f>
        <v>109843.94999999998</v>
      </c>
      <c r="Q7" s="21">
        <f t="shared" si="6"/>
        <v>101065.73999999999</v>
      </c>
      <c r="R7" s="21">
        <f t="shared" si="2"/>
        <v>263901.68999999994</v>
      </c>
    </row>
    <row r="8" spans="1:18" ht="15">
      <c r="A8" s="5">
        <v>5</v>
      </c>
      <c r="B8" s="6" t="s">
        <v>14</v>
      </c>
      <c r="C8" s="6">
        <v>3335.4</v>
      </c>
      <c r="D8" s="17">
        <v>123210.35</v>
      </c>
      <c r="E8" s="17">
        <v>145116.87</v>
      </c>
      <c r="F8" s="20">
        <f t="shared" si="3"/>
        <v>268327.22</v>
      </c>
      <c r="G8" s="17">
        <v>350788.98</v>
      </c>
      <c r="H8" s="17">
        <v>119078.76</v>
      </c>
      <c r="I8" s="17">
        <v>84905.35</v>
      </c>
      <c r="J8" s="20">
        <f t="shared" si="4"/>
        <v>554773.09</v>
      </c>
      <c r="K8" s="21">
        <f t="shared" si="5"/>
        <v>274655.27</v>
      </c>
      <c r="L8" s="17">
        <v>0</v>
      </c>
      <c r="M8" s="17">
        <v>231087.66</v>
      </c>
      <c r="N8" s="17">
        <v>505742.93</v>
      </c>
      <c r="O8" s="21">
        <f t="shared" si="0"/>
        <v>76133.70999999996</v>
      </c>
      <c r="P8" s="21">
        <f t="shared" si="6"/>
        <v>242289.11</v>
      </c>
      <c r="Q8" s="21">
        <f t="shared" si="6"/>
        <v>-1065.4400000000023</v>
      </c>
      <c r="R8" s="21">
        <f t="shared" si="2"/>
        <v>317357.37999999995</v>
      </c>
    </row>
    <row r="9" spans="1:18" ht="15">
      <c r="A9" s="5">
        <v>6</v>
      </c>
      <c r="B9" s="6" t="s">
        <v>15</v>
      </c>
      <c r="C9" s="6">
        <v>5189</v>
      </c>
      <c r="D9" s="17">
        <v>332512.74</v>
      </c>
      <c r="E9" s="17">
        <v>-215901.5</v>
      </c>
      <c r="F9" s="20">
        <f t="shared" si="3"/>
        <v>116611.23999999999</v>
      </c>
      <c r="G9" s="17">
        <f>576184.64+7888.86</f>
        <v>584073.5</v>
      </c>
      <c r="H9" s="17">
        <v>174564.96</v>
      </c>
      <c r="I9" s="17">
        <v>135284.38</v>
      </c>
      <c r="J9" s="20">
        <f t="shared" si="4"/>
        <v>893922.84</v>
      </c>
      <c r="K9" s="21">
        <f t="shared" si="5"/>
        <v>507800.7899999999</v>
      </c>
      <c r="L9" s="17">
        <v>104112.26</v>
      </c>
      <c r="M9" s="17">
        <v>74426.14</v>
      </c>
      <c r="N9" s="17">
        <v>686339.19</v>
      </c>
      <c r="O9" s="21">
        <f t="shared" si="0"/>
        <v>76272.71000000008</v>
      </c>
      <c r="P9" s="21">
        <f t="shared" si="6"/>
        <v>402965.43999999994</v>
      </c>
      <c r="Q9" s="21">
        <f t="shared" si="6"/>
        <v>-155043.26</v>
      </c>
      <c r="R9" s="21">
        <f t="shared" si="2"/>
        <v>324194.89</v>
      </c>
    </row>
    <row r="10" spans="1:18" s="11" customFormat="1" ht="15">
      <c r="A10" s="34" t="s">
        <v>16</v>
      </c>
      <c r="B10" s="35"/>
      <c r="C10" s="10">
        <f>C4+C5+C6+C7+C8+C9</f>
        <v>37425</v>
      </c>
      <c r="D10" s="10">
        <f>SUM(D4:D9)</f>
        <v>801557.91</v>
      </c>
      <c r="E10" s="10">
        <f>E4+E5+E6+E7+E8+E9</f>
        <v>1343990.48</v>
      </c>
      <c r="F10" s="10">
        <f>SUM(F4:F9)</f>
        <v>2145548.3899999997</v>
      </c>
      <c r="G10" s="10">
        <f>SUM(G4:G9)</f>
        <v>4016411.0700000003</v>
      </c>
      <c r="H10" s="10">
        <f>SUM(H4:H9)</f>
        <v>1332890.8499999999</v>
      </c>
      <c r="I10" s="10">
        <f>SUM(I4:I9)</f>
        <v>933478.61</v>
      </c>
      <c r="J10" s="20">
        <f>SUM(G10:I10)</f>
        <v>6282780.53</v>
      </c>
      <c r="K10" s="10">
        <f aca="true" t="shared" si="7" ref="K10:Q10">SUM(K4:K9)</f>
        <v>3140514.5</v>
      </c>
      <c r="L10" s="10">
        <f t="shared" si="7"/>
        <v>1411033.95</v>
      </c>
      <c r="M10" s="10">
        <f t="shared" si="7"/>
        <v>2043999.65</v>
      </c>
      <c r="N10" s="10">
        <f t="shared" si="7"/>
        <v>6595548.1</v>
      </c>
      <c r="O10" s="10">
        <f t="shared" si="7"/>
        <v>875896.5700000004</v>
      </c>
      <c r="P10" s="10">
        <f t="shared" si="7"/>
        <v>723414.8099999998</v>
      </c>
      <c r="Q10" s="10">
        <f t="shared" si="7"/>
        <v>233469.43999999994</v>
      </c>
      <c r="R10" s="10">
        <f t="shared" si="2"/>
        <v>1832780.8200000003</v>
      </c>
    </row>
    <row r="11" spans="1:18" ht="15">
      <c r="A11" s="5">
        <v>7</v>
      </c>
      <c r="B11" s="6" t="s">
        <v>17</v>
      </c>
      <c r="C11" s="6">
        <v>4502.3</v>
      </c>
      <c r="D11" s="17">
        <v>-104800.51</v>
      </c>
      <c r="E11" s="17">
        <v>233959.97</v>
      </c>
      <c r="F11" s="20">
        <f t="shared" si="3"/>
        <v>129159.46</v>
      </c>
      <c r="G11" s="17">
        <v>434759.6</v>
      </c>
      <c r="H11" s="17">
        <v>171094.98</v>
      </c>
      <c r="I11" s="17">
        <v>111192.16</v>
      </c>
      <c r="J11" s="20">
        <f t="shared" si="4"/>
        <v>717046.74</v>
      </c>
      <c r="K11" s="21">
        <f t="shared" si="5"/>
        <v>342211.08</v>
      </c>
      <c r="L11" s="17">
        <v>149948.99</v>
      </c>
      <c r="M11" s="17">
        <v>0</v>
      </c>
      <c r="N11" s="17">
        <v>492160.07</v>
      </c>
      <c r="O11" s="21">
        <f aca="true" t="shared" si="8" ref="O11:O25">G11-K11</f>
        <v>92548.51999999996</v>
      </c>
      <c r="P11" s="21">
        <f aca="true" t="shared" si="9" ref="P11:P25">D11+H11-L11</f>
        <v>-83654.51999999997</v>
      </c>
      <c r="Q11" s="21">
        <f aca="true" t="shared" si="10" ref="Q11:Q25">E11+I11-M11</f>
        <v>345152.13</v>
      </c>
      <c r="R11" s="21">
        <f aca="true" t="shared" si="11" ref="R11:R25">SUM(O11:Q11)</f>
        <v>354046.13</v>
      </c>
    </row>
    <row r="12" spans="1:18" ht="15">
      <c r="A12" s="5">
        <v>8</v>
      </c>
      <c r="B12" s="6" t="s">
        <v>18</v>
      </c>
      <c r="C12" s="6">
        <v>3284.4</v>
      </c>
      <c r="D12" s="17">
        <v>443976.49</v>
      </c>
      <c r="E12" s="17">
        <v>-183046.82</v>
      </c>
      <c r="F12" s="20">
        <f t="shared" si="3"/>
        <v>260929.66999999998</v>
      </c>
      <c r="G12" s="17">
        <v>328091.58</v>
      </c>
      <c r="H12" s="17">
        <v>129264.92</v>
      </c>
      <c r="I12" s="17">
        <v>88057.41</v>
      </c>
      <c r="J12" s="20">
        <f t="shared" si="4"/>
        <v>545413.91</v>
      </c>
      <c r="K12" s="17">
        <f t="shared" si="5"/>
        <v>247146.69</v>
      </c>
      <c r="L12" s="17">
        <v>1451.07</v>
      </c>
      <c r="M12" s="17">
        <v>0</v>
      </c>
      <c r="N12" s="17">
        <v>248597.76</v>
      </c>
      <c r="O12" s="17">
        <f t="shared" si="8"/>
        <v>80944.89000000001</v>
      </c>
      <c r="P12" s="17">
        <f t="shared" si="9"/>
        <v>571790.3400000001</v>
      </c>
      <c r="Q12" s="17">
        <f t="shared" si="10"/>
        <v>-94989.41</v>
      </c>
      <c r="R12" s="17">
        <f t="shared" si="11"/>
        <v>557745.8200000001</v>
      </c>
    </row>
    <row r="13" spans="1:18" ht="15">
      <c r="A13" s="5">
        <v>9</v>
      </c>
      <c r="B13" s="6" t="s">
        <v>19</v>
      </c>
      <c r="C13" s="6">
        <v>3261.62</v>
      </c>
      <c r="D13" s="17">
        <v>27384.4</v>
      </c>
      <c r="E13" s="17">
        <v>4107.99</v>
      </c>
      <c r="F13" s="20">
        <f t="shared" si="3"/>
        <v>31492.39</v>
      </c>
      <c r="G13" s="17">
        <v>315519.08</v>
      </c>
      <c r="H13" s="17">
        <v>124826.78</v>
      </c>
      <c r="I13" s="17">
        <v>81897.66</v>
      </c>
      <c r="J13" s="20">
        <f t="shared" si="4"/>
        <v>522243.52</v>
      </c>
      <c r="K13" s="17">
        <f t="shared" si="5"/>
        <v>242779.03</v>
      </c>
      <c r="L13" s="17">
        <v>8126.52</v>
      </c>
      <c r="M13" s="17">
        <v>0</v>
      </c>
      <c r="N13" s="17">
        <v>250905.55</v>
      </c>
      <c r="O13" s="17">
        <f t="shared" si="8"/>
        <v>72740.05000000002</v>
      </c>
      <c r="P13" s="17">
        <f t="shared" si="9"/>
        <v>144084.66</v>
      </c>
      <c r="Q13" s="17">
        <f t="shared" si="10"/>
        <v>86005.65000000001</v>
      </c>
      <c r="R13" s="17">
        <f t="shared" si="11"/>
        <v>302830.36000000004</v>
      </c>
    </row>
    <row r="14" spans="1:18" ht="15">
      <c r="A14" s="5">
        <v>10</v>
      </c>
      <c r="B14" s="6" t="s">
        <v>20</v>
      </c>
      <c r="C14" s="6">
        <v>1431.5</v>
      </c>
      <c r="D14" s="17">
        <v>-17060.89</v>
      </c>
      <c r="E14" s="17">
        <v>134078.86</v>
      </c>
      <c r="F14" s="20">
        <f t="shared" si="3"/>
        <v>117017.96999999999</v>
      </c>
      <c r="G14" s="17">
        <v>191007.12</v>
      </c>
      <c r="H14" s="17">
        <v>32704.04</v>
      </c>
      <c r="I14" s="17">
        <v>79276.48</v>
      </c>
      <c r="J14" s="20">
        <f t="shared" si="4"/>
        <v>302987.64</v>
      </c>
      <c r="K14" s="17">
        <f t="shared" si="5"/>
        <v>146629.66999999998</v>
      </c>
      <c r="L14" s="17">
        <v>0</v>
      </c>
      <c r="M14" s="17">
        <v>163800.44</v>
      </c>
      <c r="N14" s="17">
        <v>310430.11</v>
      </c>
      <c r="O14" s="17">
        <f t="shared" si="8"/>
        <v>44377.45000000001</v>
      </c>
      <c r="P14" s="17">
        <f t="shared" si="9"/>
        <v>15643.150000000001</v>
      </c>
      <c r="Q14" s="17">
        <f t="shared" si="10"/>
        <v>49554.899999999965</v>
      </c>
      <c r="R14" s="17">
        <f t="shared" si="11"/>
        <v>109575.49999999997</v>
      </c>
    </row>
    <row r="15" spans="1:18" ht="15">
      <c r="A15" s="5">
        <v>11</v>
      </c>
      <c r="B15" s="6" t="s">
        <v>21</v>
      </c>
      <c r="C15" s="6">
        <v>1483.5</v>
      </c>
      <c r="D15" s="17">
        <v>119098.69</v>
      </c>
      <c r="E15" s="17">
        <v>42501.71</v>
      </c>
      <c r="F15" s="20">
        <f t="shared" si="3"/>
        <v>161600.4</v>
      </c>
      <c r="G15" s="17">
        <v>216376.68</v>
      </c>
      <c r="H15" s="17">
        <v>38578.58</v>
      </c>
      <c r="I15" s="17">
        <v>57364.84</v>
      </c>
      <c r="J15" s="20">
        <f t="shared" si="4"/>
        <v>312320.1</v>
      </c>
      <c r="K15" s="17">
        <f t="shared" si="5"/>
        <v>161676.37</v>
      </c>
      <c r="L15" s="17">
        <v>72706.68</v>
      </c>
      <c r="M15" s="17">
        <v>0</v>
      </c>
      <c r="N15" s="17">
        <v>234383.05</v>
      </c>
      <c r="O15" s="17">
        <f t="shared" si="8"/>
        <v>54700.31</v>
      </c>
      <c r="P15" s="17">
        <f t="shared" si="9"/>
        <v>84970.59000000003</v>
      </c>
      <c r="Q15" s="17">
        <f t="shared" si="10"/>
        <v>99866.54999999999</v>
      </c>
      <c r="R15" s="17">
        <f t="shared" si="11"/>
        <v>239537.45</v>
      </c>
    </row>
    <row r="16" spans="1:18" ht="15">
      <c r="A16" s="5">
        <v>12</v>
      </c>
      <c r="B16" s="6" t="s">
        <v>22</v>
      </c>
      <c r="C16" s="6">
        <v>850</v>
      </c>
      <c r="D16" s="17">
        <v>1072.84</v>
      </c>
      <c r="E16" s="17">
        <v>26114.46</v>
      </c>
      <c r="F16" s="20">
        <f t="shared" si="3"/>
        <v>27187.3</v>
      </c>
      <c r="G16" s="17">
        <v>100625.96</v>
      </c>
      <c r="H16" s="17">
        <v>13435.06</v>
      </c>
      <c r="I16" s="17">
        <v>22837.9</v>
      </c>
      <c r="J16" s="20">
        <f t="shared" si="4"/>
        <v>136898.92</v>
      </c>
      <c r="K16" s="17">
        <f t="shared" si="5"/>
        <v>64983.46</v>
      </c>
      <c r="L16" s="17">
        <v>14363.4</v>
      </c>
      <c r="M16" s="17">
        <v>25000</v>
      </c>
      <c r="N16" s="17">
        <v>104346.86</v>
      </c>
      <c r="O16" s="17">
        <f t="shared" si="8"/>
        <v>35642.50000000001</v>
      </c>
      <c r="P16" s="17">
        <f t="shared" si="9"/>
        <v>144.5</v>
      </c>
      <c r="Q16" s="17">
        <f t="shared" si="10"/>
        <v>23952.36</v>
      </c>
      <c r="R16" s="17">
        <f t="shared" si="11"/>
        <v>59739.36000000001</v>
      </c>
    </row>
    <row r="17" spans="1:18" ht="15">
      <c r="A17" s="5">
        <v>13</v>
      </c>
      <c r="B17" s="6" t="s">
        <v>23</v>
      </c>
      <c r="C17" s="6">
        <v>831.7</v>
      </c>
      <c r="D17" s="17">
        <v>-105348.72</v>
      </c>
      <c r="E17" s="17">
        <v>-2092.64</v>
      </c>
      <c r="F17" s="20">
        <f t="shared" si="3"/>
        <v>-107441.36</v>
      </c>
      <c r="G17" s="17">
        <v>98317.68</v>
      </c>
      <c r="H17" s="17">
        <v>13197.08</v>
      </c>
      <c r="I17" s="17">
        <v>19945.1</v>
      </c>
      <c r="J17" s="20">
        <f t="shared" si="4"/>
        <v>131459.86</v>
      </c>
      <c r="K17" s="17">
        <f t="shared" si="5"/>
        <v>82264.23000000001</v>
      </c>
      <c r="L17" s="17">
        <v>13075.34</v>
      </c>
      <c r="M17" s="17">
        <v>0</v>
      </c>
      <c r="N17" s="17">
        <v>95339.57</v>
      </c>
      <c r="O17" s="17">
        <f t="shared" si="8"/>
        <v>16053.449999999983</v>
      </c>
      <c r="P17" s="17">
        <f t="shared" si="9"/>
        <v>-105226.98</v>
      </c>
      <c r="Q17" s="17">
        <f t="shared" si="10"/>
        <v>17852.46</v>
      </c>
      <c r="R17" s="17">
        <f t="shared" si="11"/>
        <v>-71321.07</v>
      </c>
    </row>
    <row r="18" spans="1:18" ht="15">
      <c r="A18" s="5">
        <v>14</v>
      </c>
      <c r="B18" s="6" t="s">
        <v>24</v>
      </c>
      <c r="C18" s="6">
        <v>388</v>
      </c>
      <c r="D18" s="17">
        <v>-79821.01</v>
      </c>
      <c r="E18" s="17">
        <v>40938.89</v>
      </c>
      <c r="F18" s="20">
        <f t="shared" si="3"/>
        <v>-38882.119999999995</v>
      </c>
      <c r="G18" s="17">
        <v>43306.44</v>
      </c>
      <c r="H18" s="17">
        <v>5843.4</v>
      </c>
      <c r="I18" s="17">
        <v>8844.9</v>
      </c>
      <c r="J18" s="20">
        <f t="shared" si="4"/>
        <v>57994.740000000005</v>
      </c>
      <c r="K18" s="17">
        <f t="shared" si="5"/>
        <v>43844.82</v>
      </c>
      <c r="L18" s="17">
        <v>3799.6</v>
      </c>
      <c r="M18" s="17">
        <v>0</v>
      </c>
      <c r="N18" s="17">
        <v>47644.42</v>
      </c>
      <c r="O18" s="17">
        <f t="shared" si="8"/>
        <v>-538.3799999999974</v>
      </c>
      <c r="P18" s="17">
        <f t="shared" si="9"/>
        <v>-77777.21</v>
      </c>
      <c r="Q18" s="17">
        <f t="shared" si="10"/>
        <v>49783.79</v>
      </c>
      <c r="R18" s="17">
        <f t="shared" si="11"/>
        <v>-28531.799999999996</v>
      </c>
    </row>
    <row r="19" spans="1:18" ht="15">
      <c r="A19" s="5">
        <v>15</v>
      </c>
      <c r="B19" s="6" t="s">
        <v>25</v>
      </c>
      <c r="C19" s="6">
        <v>402.8</v>
      </c>
      <c r="D19" s="17">
        <v>-18964.34</v>
      </c>
      <c r="E19" s="17">
        <v>20497.15</v>
      </c>
      <c r="F19" s="20">
        <f t="shared" si="3"/>
        <v>1532.8100000000013</v>
      </c>
      <c r="G19" s="17">
        <v>43335.14</v>
      </c>
      <c r="H19" s="17">
        <v>6028.6</v>
      </c>
      <c r="I19" s="17">
        <v>10168.56</v>
      </c>
      <c r="J19" s="20">
        <f t="shared" si="4"/>
        <v>59532.299999999996</v>
      </c>
      <c r="K19" s="17">
        <f t="shared" si="5"/>
        <v>32512.530000000002</v>
      </c>
      <c r="L19" s="17">
        <v>1150.94</v>
      </c>
      <c r="M19" s="17">
        <v>0</v>
      </c>
      <c r="N19" s="17">
        <v>33663.47</v>
      </c>
      <c r="O19" s="17">
        <f t="shared" si="8"/>
        <v>10822.609999999997</v>
      </c>
      <c r="P19" s="17">
        <f t="shared" si="9"/>
        <v>-14086.68</v>
      </c>
      <c r="Q19" s="17">
        <f t="shared" si="10"/>
        <v>30665.71</v>
      </c>
      <c r="R19" s="17">
        <f t="shared" si="11"/>
        <v>27401.639999999996</v>
      </c>
    </row>
    <row r="20" spans="1:18" ht="15">
      <c r="A20" s="5">
        <v>16</v>
      </c>
      <c r="B20" s="6" t="s">
        <v>26</v>
      </c>
      <c r="C20" s="6">
        <v>382.7</v>
      </c>
      <c r="D20" s="17">
        <v>-47172.14</v>
      </c>
      <c r="E20" s="17">
        <v>29771.48</v>
      </c>
      <c r="F20" s="20">
        <f t="shared" si="3"/>
        <v>-17400.66</v>
      </c>
      <c r="G20" s="17">
        <v>42687.92</v>
      </c>
      <c r="H20" s="17">
        <v>5763.5</v>
      </c>
      <c r="I20" s="17">
        <v>8709.2</v>
      </c>
      <c r="J20" s="20">
        <f t="shared" si="4"/>
        <v>57160.619999999995</v>
      </c>
      <c r="K20" s="17">
        <f t="shared" si="5"/>
        <v>36724.6</v>
      </c>
      <c r="L20" s="17">
        <v>0</v>
      </c>
      <c r="M20" s="17">
        <v>0</v>
      </c>
      <c r="N20" s="17">
        <v>36724.6</v>
      </c>
      <c r="O20" s="17">
        <f t="shared" si="8"/>
        <v>5963.32</v>
      </c>
      <c r="P20" s="17">
        <f t="shared" si="9"/>
        <v>-41408.64</v>
      </c>
      <c r="Q20" s="17">
        <f t="shared" si="10"/>
        <v>38480.68</v>
      </c>
      <c r="R20" s="17">
        <f t="shared" si="11"/>
        <v>3035.3600000000006</v>
      </c>
    </row>
    <row r="21" spans="1:18" ht="15">
      <c r="A21" s="5">
        <v>17</v>
      </c>
      <c r="B21" s="6" t="s">
        <v>27</v>
      </c>
      <c r="C21" s="6">
        <v>380.3</v>
      </c>
      <c r="D21" s="17">
        <v>-11210.13</v>
      </c>
      <c r="E21" s="17">
        <v>8695.37</v>
      </c>
      <c r="F21" s="20">
        <f t="shared" si="3"/>
        <v>-2514.7599999999984</v>
      </c>
      <c r="G21" s="17">
        <v>41309.7</v>
      </c>
      <c r="H21" s="17">
        <v>8727.93</v>
      </c>
      <c r="I21" s="17">
        <v>9735.74</v>
      </c>
      <c r="J21" s="20">
        <f t="shared" si="4"/>
        <v>59773.369999999995</v>
      </c>
      <c r="K21" s="17">
        <f t="shared" si="5"/>
        <v>28652.56</v>
      </c>
      <c r="L21" s="17">
        <v>0</v>
      </c>
      <c r="M21" s="17">
        <v>0</v>
      </c>
      <c r="N21" s="17">
        <v>28652.56</v>
      </c>
      <c r="O21" s="17">
        <f t="shared" si="8"/>
        <v>12657.139999999996</v>
      </c>
      <c r="P21" s="17">
        <f t="shared" si="9"/>
        <v>-2482.199999999999</v>
      </c>
      <c r="Q21" s="17">
        <f t="shared" si="10"/>
        <v>18431.11</v>
      </c>
      <c r="R21" s="17">
        <f t="shared" si="11"/>
        <v>28606.049999999996</v>
      </c>
    </row>
    <row r="22" spans="1:18" ht="15">
      <c r="A22" s="5">
        <v>18</v>
      </c>
      <c r="B22" s="6" t="s">
        <v>28</v>
      </c>
      <c r="C22" s="6">
        <v>321.6</v>
      </c>
      <c r="D22" s="17">
        <v>-54903.08</v>
      </c>
      <c r="E22" s="17">
        <v>19122.18</v>
      </c>
      <c r="F22" s="20">
        <f t="shared" si="3"/>
        <v>-35780.9</v>
      </c>
      <c r="G22" s="17">
        <v>35776.2</v>
      </c>
      <c r="H22" s="17">
        <v>4843.32</v>
      </c>
      <c r="I22" s="17">
        <v>8233.08</v>
      </c>
      <c r="J22" s="20">
        <f t="shared" si="4"/>
        <v>48852.6</v>
      </c>
      <c r="K22" s="17">
        <f t="shared" si="5"/>
        <v>24144.98</v>
      </c>
      <c r="L22" s="17">
        <v>0</v>
      </c>
      <c r="M22" s="17">
        <v>0</v>
      </c>
      <c r="N22" s="17">
        <v>24144.98</v>
      </c>
      <c r="O22" s="17">
        <f t="shared" si="8"/>
        <v>11631.219999999998</v>
      </c>
      <c r="P22" s="17">
        <f t="shared" si="9"/>
        <v>-50059.76</v>
      </c>
      <c r="Q22" s="17">
        <f t="shared" si="10"/>
        <v>27355.260000000002</v>
      </c>
      <c r="R22" s="17">
        <f t="shared" si="11"/>
        <v>-11073.280000000006</v>
      </c>
    </row>
    <row r="23" spans="1:18" ht="15">
      <c r="A23" s="5">
        <v>19</v>
      </c>
      <c r="B23" s="6" t="s">
        <v>29</v>
      </c>
      <c r="C23" s="6">
        <v>312</v>
      </c>
      <c r="D23" s="17">
        <v>-12910.35</v>
      </c>
      <c r="E23" s="17">
        <v>9915.42</v>
      </c>
      <c r="F23" s="20">
        <f t="shared" si="3"/>
        <v>-2994.9300000000003</v>
      </c>
      <c r="G23" s="17">
        <v>34290.56</v>
      </c>
      <c r="H23" s="17">
        <v>4698.82</v>
      </c>
      <c r="I23" s="17">
        <v>12480</v>
      </c>
      <c r="J23" s="20">
        <f t="shared" si="4"/>
        <v>51469.38</v>
      </c>
      <c r="K23" s="17">
        <f t="shared" si="5"/>
        <v>28515.86</v>
      </c>
      <c r="L23" s="17">
        <v>3167.44</v>
      </c>
      <c r="M23" s="17">
        <v>0</v>
      </c>
      <c r="N23" s="17">
        <v>31683.3</v>
      </c>
      <c r="O23" s="17">
        <f t="shared" si="8"/>
        <v>5774.699999999997</v>
      </c>
      <c r="P23" s="17">
        <f t="shared" si="9"/>
        <v>-11378.970000000001</v>
      </c>
      <c r="Q23" s="17">
        <f t="shared" si="10"/>
        <v>22395.42</v>
      </c>
      <c r="R23" s="17">
        <f t="shared" si="11"/>
        <v>16791.149999999994</v>
      </c>
    </row>
    <row r="24" spans="1:18" ht="15">
      <c r="A24" s="14">
        <v>20</v>
      </c>
      <c r="B24" s="14" t="s">
        <v>154</v>
      </c>
      <c r="C24" s="14">
        <v>641.2</v>
      </c>
      <c r="D24" s="17">
        <v>30651.72</v>
      </c>
      <c r="E24" s="17">
        <v>7109.21</v>
      </c>
      <c r="F24" s="20">
        <f t="shared" si="3"/>
        <v>37760.93</v>
      </c>
      <c r="G24" s="17">
        <v>73405</v>
      </c>
      <c r="H24" s="17">
        <v>9656.44</v>
      </c>
      <c r="I24" s="17">
        <v>16414.88</v>
      </c>
      <c r="J24" s="20">
        <f t="shared" si="4"/>
        <v>99476.32</v>
      </c>
      <c r="K24" s="17">
        <f t="shared" si="5"/>
        <v>57938.25</v>
      </c>
      <c r="L24" s="17">
        <v>5938.94</v>
      </c>
      <c r="M24" s="17">
        <v>0</v>
      </c>
      <c r="N24" s="17">
        <v>63877.19</v>
      </c>
      <c r="O24" s="17">
        <f t="shared" si="8"/>
        <v>15466.75</v>
      </c>
      <c r="P24" s="17">
        <f t="shared" si="9"/>
        <v>34369.22</v>
      </c>
      <c r="Q24" s="17">
        <f t="shared" si="10"/>
        <v>23524.09</v>
      </c>
      <c r="R24" s="17">
        <f t="shared" si="11"/>
        <v>73360.06</v>
      </c>
    </row>
    <row r="25" spans="1:18" ht="15">
      <c r="A25" s="5">
        <v>21</v>
      </c>
      <c r="B25" s="6" t="s">
        <v>30</v>
      </c>
      <c r="C25" s="6">
        <v>526.4</v>
      </c>
      <c r="D25" s="17">
        <v>-65972.93</v>
      </c>
      <c r="E25" s="17">
        <v>1241.05</v>
      </c>
      <c r="F25" s="20">
        <f t="shared" si="3"/>
        <v>-64731.87999999999</v>
      </c>
      <c r="G25" s="17">
        <v>60126.06</v>
      </c>
      <c r="H25" s="17">
        <v>7927.52</v>
      </c>
      <c r="I25" s="17">
        <v>12477.52</v>
      </c>
      <c r="J25" s="20">
        <f t="shared" si="4"/>
        <v>80531.1</v>
      </c>
      <c r="K25" s="17">
        <f t="shared" si="5"/>
        <v>47059.96</v>
      </c>
      <c r="L25" s="17">
        <v>873.98</v>
      </c>
      <c r="M25" s="17">
        <v>0</v>
      </c>
      <c r="N25" s="17">
        <v>47933.94</v>
      </c>
      <c r="O25" s="17">
        <f t="shared" si="8"/>
        <v>13066.099999999999</v>
      </c>
      <c r="P25" s="17">
        <f t="shared" si="9"/>
        <v>-58919.38999999999</v>
      </c>
      <c r="Q25" s="17">
        <f t="shared" si="10"/>
        <v>13718.57</v>
      </c>
      <c r="R25" s="17">
        <f t="shared" si="11"/>
        <v>-32134.719999999994</v>
      </c>
    </row>
    <row r="26" spans="1:18" ht="15">
      <c r="A26" s="5">
        <v>22</v>
      </c>
      <c r="B26" s="6" t="s">
        <v>31</v>
      </c>
      <c r="C26" s="6">
        <v>1781.1</v>
      </c>
      <c r="D26" s="17">
        <v>85084.43</v>
      </c>
      <c r="E26" s="17">
        <v>232469.43</v>
      </c>
      <c r="F26" s="20">
        <f t="shared" si="3"/>
        <v>317553.86</v>
      </c>
      <c r="G26" s="17">
        <v>169941.58</v>
      </c>
      <c r="H26" s="17">
        <v>66971.84</v>
      </c>
      <c r="I26" s="17">
        <v>44370.28</v>
      </c>
      <c r="J26" s="20">
        <f t="shared" si="4"/>
        <v>281283.69999999995</v>
      </c>
      <c r="K26" s="21">
        <f t="shared" si="5"/>
        <v>144547.91</v>
      </c>
      <c r="L26" s="17">
        <v>18544.19</v>
      </c>
      <c r="M26" s="17">
        <v>0</v>
      </c>
      <c r="N26" s="17">
        <v>163092.1</v>
      </c>
      <c r="O26" s="21">
        <f aca="true" t="shared" si="12" ref="O26:O32">G26-K26</f>
        <v>25393.669999999984</v>
      </c>
      <c r="P26" s="21">
        <f aca="true" t="shared" si="13" ref="P26:P32">D26+H26-L26</f>
        <v>133512.08</v>
      </c>
      <c r="Q26" s="21">
        <f aca="true" t="shared" si="14" ref="Q26:Q32">E26+I26-M26</f>
        <v>276839.70999999996</v>
      </c>
      <c r="R26" s="21">
        <f aca="true" t="shared" si="15" ref="R26:R32">SUM(O26:Q26)</f>
        <v>435745.45999999996</v>
      </c>
    </row>
    <row r="27" spans="1:18" ht="15">
      <c r="A27" s="5">
        <v>23</v>
      </c>
      <c r="B27" s="6" t="s">
        <v>32</v>
      </c>
      <c r="C27" s="6">
        <v>262.5</v>
      </c>
      <c r="D27" s="17">
        <v>-30901.6</v>
      </c>
      <c r="E27" s="17">
        <v>25591.49</v>
      </c>
      <c r="F27" s="20">
        <f t="shared" si="3"/>
        <v>-5310.109999999997</v>
      </c>
      <c r="G27" s="17">
        <v>28977.38</v>
      </c>
      <c r="H27" s="17">
        <v>3948.5</v>
      </c>
      <c r="I27" s="17">
        <v>6694.5</v>
      </c>
      <c r="J27" s="20">
        <f t="shared" si="4"/>
        <v>39620.380000000005</v>
      </c>
      <c r="K27" s="17">
        <f t="shared" si="5"/>
        <v>21826.43</v>
      </c>
      <c r="L27" s="17">
        <v>2201.92</v>
      </c>
      <c r="M27" s="17">
        <v>0</v>
      </c>
      <c r="N27" s="17">
        <v>24028.35</v>
      </c>
      <c r="O27" s="17">
        <f t="shared" si="12"/>
        <v>7150.950000000001</v>
      </c>
      <c r="P27" s="17">
        <f t="shared" si="13"/>
        <v>-29155.019999999997</v>
      </c>
      <c r="Q27" s="17">
        <f t="shared" si="14"/>
        <v>32285.99</v>
      </c>
      <c r="R27" s="17">
        <f t="shared" si="15"/>
        <v>10281.920000000006</v>
      </c>
    </row>
    <row r="28" spans="1:18" ht="15">
      <c r="A28" s="5">
        <v>24</v>
      </c>
      <c r="B28" s="6" t="s">
        <v>33</v>
      </c>
      <c r="C28" s="6">
        <v>266.4</v>
      </c>
      <c r="D28" s="17">
        <v>-32836.11</v>
      </c>
      <c r="E28" s="17">
        <v>31277.4</v>
      </c>
      <c r="F28" s="20">
        <f t="shared" si="3"/>
        <v>-1558.7099999999991</v>
      </c>
      <c r="G28" s="17">
        <v>29491.7</v>
      </c>
      <c r="H28" s="17">
        <v>4011.98</v>
      </c>
      <c r="I28" s="17">
        <v>6819.88</v>
      </c>
      <c r="J28" s="20">
        <f t="shared" si="4"/>
        <v>40323.56</v>
      </c>
      <c r="K28" s="17">
        <f t="shared" si="5"/>
        <v>23079.64</v>
      </c>
      <c r="L28" s="17">
        <v>1051</v>
      </c>
      <c r="M28" s="17">
        <v>0</v>
      </c>
      <c r="N28" s="17">
        <v>24130.64</v>
      </c>
      <c r="O28" s="17">
        <f t="shared" si="12"/>
        <v>6412.060000000001</v>
      </c>
      <c r="P28" s="17">
        <f t="shared" si="13"/>
        <v>-29875.13</v>
      </c>
      <c r="Q28" s="17">
        <f t="shared" si="14"/>
        <v>38097.28</v>
      </c>
      <c r="R28" s="17">
        <f t="shared" si="15"/>
        <v>14634.21</v>
      </c>
    </row>
    <row r="29" spans="1:18" ht="15">
      <c r="A29" s="5">
        <v>25</v>
      </c>
      <c r="B29" s="6" t="s">
        <v>34</v>
      </c>
      <c r="C29" s="6">
        <v>618.9</v>
      </c>
      <c r="D29" s="17">
        <v>-62092.32</v>
      </c>
      <c r="E29" s="17">
        <v>29321.23</v>
      </c>
      <c r="F29" s="20">
        <f t="shared" si="3"/>
        <v>-32771.09</v>
      </c>
      <c r="G29" s="17">
        <v>69121.78</v>
      </c>
      <c r="H29" s="17">
        <v>9320.78</v>
      </c>
      <c r="I29" s="17">
        <v>15844.02</v>
      </c>
      <c r="J29" s="20">
        <f t="shared" si="4"/>
        <v>94286.58</v>
      </c>
      <c r="K29" s="17">
        <f t="shared" si="5"/>
        <v>66369.55</v>
      </c>
      <c r="L29" s="17">
        <v>3378.42</v>
      </c>
      <c r="M29" s="17">
        <v>0</v>
      </c>
      <c r="N29" s="17">
        <v>69747.97</v>
      </c>
      <c r="O29" s="17">
        <f t="shared" si="12"/>
        <v>2752.229999999996</v>
      </c>
      <c r="P29" s="17">
        <f t="shared" si="13"/>
        <v>-56149.96</v>
      </c>
      <c r="Q29" s="17">
        <f t="shared" si="14"/>
        <v>45165.25</v>
      </c>
      <c r="R29" s="17">
        <f t="shared" si="15"/>
        <v>-8232.480000000003</v>
      </c>
    </row>
    <row r="30" spans="1:18" ht="15">
      <c r="A30" s="5">
        <v>26</v>
      </c>
      <c r="B30" s="6" t="s">
        <v>35</v>
      </c>
      <c r="C30" s="6">
        <v>1311.9</v>
      </c>
      <c r="D30" s="17">
        <v>-12625.21</v>
      </c>
      <c r="E30" s="17">
        <v>100617.69</v>
      </c>
      <c r="F30" s="20">
        <f t="shared" si="3"/>
        <v>87992.48000000001</v>
      </c>
      <c r="G30" s="17">
        <v>155771.66</v>
      </c>
      <c r="H30" s="17">
        <v>23318.06</v>
      </c>
      <c r="I30" s="17">
        <v>35533.16</v>
      </c>
      <c r="J30" s="20">
        <f t="shared" si="4"/>
        <v>214622.88</v>
      </c>
      <c r="K30" s="17">
        <f t="shared" si="5"/>
        <v>120859.5</v>
      </c>
      <c r="L30" s="17">
        <v>14135.78</v>
      </c>
      <c r="M30" s="17">
        <v>66000</v>
      </c>
      <c r="N30" s="17">
        <v>200995.28</v>
      </c>
      <c r="O30" s="17">
        <f t="shared" si="12"/>
        <v>34912.16</v>
      </c>
      <c r="P30" s="17">
        <f t="shared" si="13"/>
        <v>-3442.9299999999985</v>
      </c>
      <c r="Q30" s="17">
        <f t="shared" si="14"/>
        <v>70150.85</v>
      </c>
      <c r="R30" s="17">
        <f t="shared" si="15"/>
        <v>101620.08000000002</v>
      </c>
    </row>
    <row r="31" spans="1:18" ht="15">
      <c r="A31" s="5">
        <v>27</v>
      </c>
      <c r="B31" s="6" t="s">
        <v>36</v>
      </c>
      <c r="C31" s="6">
        <v>501.3</v>
      </c>
      <c r="D31" s="17">
        <v>-48729</v>
      </c>
      <c r="E31" s="17">
        <v>16696.46</v>
      </c>
      <c r="F31" s="20">
        <f t="shared" si="3"/>
        <v>-32032.54</v>
      </c>
      <c r="G31" s="17">
        <v>57224.68</v>
      </c>
      <c r="H31" s="17">
        <v>7549.54</v>
      </c>
      <c r="I31" s="17">
        <v>12833.46</v>
      </c>
      <c r="J31" s="20">
        <f t="shared" si="4"/>
        <v>77607.68</v>
      </c>
      <c r="K31" s="17">
        <f t="shared" si="5"/>
        <v>49363.33</v>
      </c>
      <c r="L31" s="17">
        <v>5774.03</v>
      </c>
      <c r="M31" s="17">
        <v>0</v>
      </c>
      <c r="N31" s="17">
        <v>55137.36</v>
      </c>
      <c r="O31" s="17">
        <f t="shared" si="12"/>
        <v>7861.3499999999985</v>
      </c>
      <c r="P31" s="17">
        <f t="shared" si="13"/>
        <v>-46953.49</v>
      </c>
      <c r="Q31" s="17">
        <f t="shared" si="14"/>
        <v>29529.92</v>
      </c>
      <c r="R31" s="17">
        <f t="shared" si="15"/>
        <v>-9562.220000000001</v>
      </c>
    </row>
    <row r="32" spans="1:18" ht="15">
      <c r="A32" s="5">
        <v>28</v>
      </c>
      <c r="B32" s="6" t="s">
        <v>37</v>
      </c>
      <c r="C32" s="6">
        <v>1768.2</v>
      </c>
      <c r="D32" s="17">
        <v>92614.31</v>
      </c>
      <c r="E32" s="17">
        <v>-17174.19</v>
      </c>
      <c r="F32" s="20">
        <f t="shared" si="3"/>
        <v>75440.12</v>
      </c>
      <c r="G32" s="17">
        <v>167340.28</v>
      </c>
      <c r="H32" s="17">
        <v>66436.92</v>
      </c>
      <c r="I32" s="17">
        <v>44866.48</v>
      </c>
      <c r="J32" s="20">
        <f t="shared" si="4"/>
        <v>278643.68</v>
      </c>
      <c r="K32" s="17">
        <f t="shared" si="5"/>
        <v>128019.08</v>
      </c>
      <c r="L32" s="17">
        <v>2429.88</v>
      </c>
      <c r="M32" s="17">
        <v>0</v>
      </c>
      <c r="N32" s="17">
        <v>130448.96</v>
      </c>
      <c r="O32" s="17">
        <f t="shared" si="12"/>
        <v>39321.2</v>
      </c>
      <c r="P32" s="17">
        <f t="shared" si="13"/>
        <v>156621.34999999998</v>
      </c>
      <c r="Q32" s="17">
        <f t="shared" si="14"/>
        <v>27692.290000000005</v>
      </c>
      <c r="R32" s="17">
        <f t="shared" si="15"/>
        <v>223634.84</v>
      </c>
    </row>
    <row r="33" spans="1:18" ht="1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s="3" customFormat="1" ht="29.25" customHeight="1">
      <c r="A34" s="31" t="s">
        <v>9</v>
      </c>
      <c r="B34" s="31" t="s">
        <v>0</v>
      </c>
      <c r="C34" s="31" t="s">
        <v>1</v>
      </c>
      <c r="D34" s="31" t="s">
        <v>3</v>
      </c>
      <c r="E34" s="31"/>
      <c r="F34" s="31" t="s">
        <v>6</v>
      </c>
      <c r="G34" s="31" t="s">
        <v>159</v>
      </c>
      <c r="H34" s="31"/>
      <c r="I34" s="31"/>
      <c r="J34" s="31" t="s">
        <v>2</v>
      </c>
      <c r="K34" s="31" t="s">
        <v>158</v>
      </c>
      <c r="L34" s="31"/>
      <c r="M34" s="31"/>
      <c r="N34" s="31" t="s">
        <v>8</v>
      </c>
      <c r="O34" s="31" t="s">
        <v>160</v>
      </c>
      <c r="P34" s="31"/>
      <c r="Q34" s="31"/>
      <c r="R34" s="31" t="s">
        <v>6</v>
      </c>
    </row>
    <row r="35" spans="1:18" s="3" customFormat="1" ht="56.25">
      <c r="A35" s="32"/>
      <c r="B35" s="32"/>
      <c r="C35" s="32"/>
      <c r="D35" s="4" t="s">
        <v>4</v>
      </c>
      <c r="E35" s="4" t="s">
        <v>5</v>
      </c>
      <c r="F35" s="32"/>
      <c r="G35" s="4" t="s">
        <v>7</v>
      </c>
      <c r="H35" s="4" t="s">
        <v>4</v>
      </c>
      <c r="I35" s="4" t="s">
        <v>5</v>
      </c>
      <c r="J35" s="32"/>
      <c r="K35" s="4" t="s">
        <v>7</v>
      </c>
      <c r="L35" s="4" t="s">
        <v>4</v>
      </c>
      <c r="M35" s="4" t="s">
        <v>5</v>
      </c>
      <c r="N35" s="32"/>
      <c r="O35" s="4" t="s">
        <v>7</v>
      </c>
      <c r="P35" s="4" t="s">
        <v>4</v>
      </c>
      <c r="Q35" s="4" t="s">
        <v>5</v>
      </c>
      <c r="R35" s="32"/>
    </row>
    <row r="36" spans="1:18" ht="15">
      <c r="A36" s="5">
        <v>29</v>
      </c>
      <c r="B36" s="6" t="s">
        <v>38</v>
      </c>
      <c r="C36" s="6">
        <v>337.1</v>
      </c>
      <c r="D36" s="17">
        <v>-12313.3</v>
      </c>
      <c r="E36" s="17">
        <v>-67192.75</v>
      </c>
      <c r="F36" s="20">
        <f aca="true" t="shared" si="16" ref="F36:F63">D36+E36</f>
        <v>-79506.05</v>
      </c>
      <c r="G36" s="17">
        <v>36735.12</v>
      </c>
      <c r="H36" s="17">
        <v>5076.78</v>
      </c>
      <c r="I36" s="17">
        <v>7631.42</v>
      </c>
      <c r="J36" s="17">
        <f aca="true" t="shared" si="17" ref="J36:J62">SUM(G36:I36)</f>
        <v>49443.32</v>
      </c>
      <c r="K36" s="17">
        <f>N36-M36-L36</f>
        <v>24572.32</v>
      </c>
      <c r="L36" s="17">
        <v>0</v>
      </c>
      <c r="M36" s="17">
        <v>0</v>
      </c>
      <c r="N36" s="17">
        <v>24572.32</v>
      </c>
      <c r="O36" s="21">
        <f>G36-K36</f>
        <v>12162.800000000003</v>
      </c>
      <c r="P36" s="21">
        <f aca="true" t="shared" si="18" ref="P36:Q38">D36+H36-L36</f>
        <v>-7236.5199999999995</v>
      </c>
      <c r="Q36" s="21">
        <f t="shared" si="18"/>
        <v>-59561.33</v>
      </c>
      <c r="R36" s="21">
        <f>SUM(O36:Q36)</f>
        <v>-54635.049999999996</v>
      </c>
    </row>
    <row r="37" spans="1:18" ht="15">
      <c r="A37" s="5">
        <v>30</v>
      </c>
      <c r="B37" s="6" t="s">
        <v>39</v>
      </c>
      <c r="C37" s="6">
        <v>763.6</v>
      </c>
      <c r="D37" s="17">
        <v>16281.09</v>
      </c>
      <c r="E37" s="17">
        <v>-41194.45</v>
      </c>
      <c r="F37" s="20">
        <f t="shared" si="16"/>
        <v>-24913.359999999997</v>
      </c>
      <c r="G37" s="17">
        <v>86662.9</v>
      </c>
      <c r="H37" s="17">
        <v>11507.4</v>
      </c>
      <c r="I37" s="17">
        <v>18324.64</v>
      </c>
      <c r="J37" s="17">
        <f t="shared" si="17"/>
        <v>116494.93999999999</v>
      </c>
      <c r="K37" s="21">
        <f>N37-M37-L37</f>
        <v>55855.91</v>
      </c>
      <c r="L37" s="17">
        <v>24567.26</v>
      </c>
      <c r="M37" s="17">
        <v>0</v>
      </c>
      <c r="N37" s="17">
        <v>80423.17</v>
      </c>
      <c r="O37" s="21">
        <f>G37-K37</f>
        <v>30806.98999999999</v>
      </c>
      <c r="P37" s="21">
        <f t="shared" si="18"/>
        <v>3221.2299999999996</v>
      </c>
      <c r="Q37" s="21">
        <f t="shared" si="18"/>
        <v>-22869.809999999998</v>
      </c>
      <c r="R37" s="21">
        <f>SUM(O37:Q37)</f>
        <v>11158.409999999989</v>
      </c>
    </row>
    <row r="38" spans="1:18" ht="15">
      <c r="A38" s="5">
        <v>31</v>
      </c>
      <c r="B38" s="6" t="s">
        <v>40</v>
      </c>
      <c r="C38" s="6">
        <v>923.2</v>
      </c>
      <c r="D38" s="17">
        <v>-7985.32</v>
      </c>
      <c r="E38" s="17">
        <v>-43680.85</v>
      </c>
      <c r="F38" s="20">
        <f t="shared" si="16"/>
        <v>-51666.17</v>
      </c>
      <c r="G38" s="17">
        <v>105569.8</v>
      </c>
      <c r="H38" s="17">
        <v>15602.58</v>
      </c>
      <c r="I38" s="17">
        <v>23634.12</v>
      </c>
      <c r="J38" s="17">
        <f t="shared" si="17"/>
        <v>144806.5</v>
      </c>
      <c r="K38" s="17">
        <f>N38-M38-L38</f>
        <v>72942.87</v>
      </c>
      <c r="L38" s="17">
        <v>0</v>
      </c>
      <c r="M38" s="17">
        <v>0</v>
      </c>
      <c r="N38" s="17">
        <v>72942.87</v>
      </c>
      <c r="O38" s="21">
        <f>G38-K38</f>
        <v>32626.930000000008</v>
      </c>
      <c r="P38" s="21">
        <f t="shared" si="18"/>
        <v>7617.26</v>
      </c>
      <c r="Q38" s="21">
        <f t="shared" si="18"/>
        <v>-20046.73</v>
      </c>
      <c r="R38" s="21">
        <f>SUM(O38:Q38)</f>
        <v>20197.46000000001</v>
      </c>
    </row>
    <row r="39" spans="1:18" s="11" customFormat="1" ht="15">
      <c r="A39" s="34" t="s">
        <v>16</v>
      </c>
      <c r="B39" s="35"/>
      <c r="C39" s="10">
        <f aca="true" t="shared" si="19" ref="C39:R39">C11+C12+C13+C14+C15+C16+C17+C18+C19+C20+C21+C22+C23+C24+C25+C26+C27+C28+C29+C30+C31+C32+C36+C37+C38</f>
        <v>27534.22</v>
      </c>
      <c r="D39" s="10">
        <f t="shared" si="19"/>
        <v>90517.00999999995</v>
      </c>
      <c r="E39" s="10">
        <f t="shared" si="19"/>
        <v>659645.7400000001</v>
      </c>
      <c r="F39" s="10">
        <f t="shared" si="19"/>
        <v>750162.75</v>
      </c>
      <c r="G39" s="10">
        <f t="shared" si="19"/>
        <v>2965771.599999999</v>
      </c>
      <c r="H39" s="10">
        <f t="shared" si="19"/>
        <v>790335.3500000001</v>
      </c>
      <c r="I39" s="10">
        <f t="shared" si="19"/>
        <v>764187.39</v>
      </c>
      <c r="J39" s="10">
        <f t="shared" si="17"/>
        <v>4520294.339999999</v>
      </c>
      <c r="K39" s="10">
        <f t="shared" si="19"/>
        <v>2294520.63</v>
      </c>
      <c r="L39" s="10">
        <f t="shared" si="19"/>
        <v>346685.38</v>
      </c>
      <c r="M39" s="10">
        <f t="shared" si="19"/>
        <v>254800.44</v>
      </c>
      <c r="N39" s="10">
        <f t="shared" si="19"/>
        <v>2896006.45</v>
      </c>
      <c r="O39" s="10">
        <f t="shared" si="19"/>
        <v>671250.97</v>
      </c>
      <c r="P39" s="10">
        <f t="shared" si="19"/>
        <v>534166.98</v>
      </c>
      <c r="Q39" s="10">
        <f t="shared" si="19"/>
        <v>1169032.69</v>
      </c>
      <c r="R39" s="10">
        <f t="shared" si="19"/>
        <v>2374450.6399999997</v>
      </c>
    </row>
    <row r="40" spans="1:18" ht="15">
      <c r="A40" s="5">
        <v>32</v>
      </c>
      <c r="B40" s="6" t="s">
        <v>41</v>
      </c>
      <c r="C40" s="6">
        <v>127.1</v>
      </c>
      <c r="D40" s="17">
        <v>18581.98</v>
      </c>
      <c r="E40" s="17">
        <v>2431.61</v>
      </c>
      <c r="F40" s="20">
        <f t="shared" si="16"/>
        <v>21013.59</v>
      </c>
      <c r="G40" s="17">
        <v>5605.06</v>
      </c>
      <c r="H40" s="17">
        <v>6171.94</v>
      </c>
      <c r="I40" s="17">
        <v>0</v>
      </c>
      <c r="J40" s="17">
        <f t="shared" si="17"/>
        <v>11777</v>
      </c>
      <c r="K40" s="17"/>
      <c r="L40" s="17"/>
      <c r="M40" s="17"/>
      <c r="N40" s="17"/>
      <c r="O40" s="17"/>
      <c r="P40" s="17"/>
      <c r="Q40" s="17"/>
      <c r="R40" s="17"/>
    </row>
    <row r="41" spans="1:18" ht="15">
      <c r="A41" s="5">
        <v>33</v>
      </c>
      <c r="B41" s="6" t="s">
        <v>42</v>
      </c>
      <c r="C41" s="6">
        <v>144.1</v>
      </c>
      <c r="D41" s="17">
        <v>28186.9</v>
      </c>
      <c r="E41" s="17">
        <v>5107.7</v>
      </c>
      <c r="F41" s="20">
        <f t="shared" si="16"/>
        <v>33294.6</v>
      </c>
      <c r="G41" s="17">
        <v>6354.82</v>
      </c>
      <c r="H41" s="17">
        <v>6997.46</v>
      </c>
      <c r="I41" s="17">
        <v>0</v>
      </c>
      <c r="J41" s="17">
        <f t="shared" si="17"/>
        <v>13352.279999999999</v>
      </c>
      <c r="K41" s="17"/>
      <c r="L41" s="17"/>
      <c r="M41" s="17"/>
      <c r="N41" s="17"/>
      <c r="O41" s="17"/>
      <c r="P41" s="17"/>
      <c r="Q41" s="17"/>
      <c r="R41" s="17"/>
    </row>
    <row r="42" spans="1:18" ht="15">
      <c r="A42" s="5">
        <v>34</v>
      </c>
      <c r="B42" s="6" t="s">
        <v>43</v>
      </c>
      <c r="C42" s="6">
        <v>171.3</v>
      </c>
      <c r="D42" s="17">
        <v>21982.93</v>
      </c>
      <c r="E42" s="17"/>
      <c r="F42" s="20">
        <f t="shared" si="16"/>
        <v>21982.93</v>
      </c>
      <c r="G42" s="17">
        <v>3691.5</v>
      </c>
      <c r="H42" s="17">
        <v>4059.85</v>
      </c>
      <c r="I42" s="17">
        <v>0</v>
      </c>
      <c r="J42" s="17">
        <f t="shared" si="17"/>
        <v>7751.35</v>
      </c>
      <c r="K42" s="17"/>
      <c r="L42" s="17"/>
      <c r="M42" s="17"/>
      <c r="N42" s="17"/>
      <c r="O42" s="17"/>
      <c r="P42" s="17"/>
      <c r="Q42" s="17"/>
      <c r="R42" s="17"/>
    </row>
    <row r="43" spans="1:18" ht="15">
      <c r="A43" s="14">
        <v>35</v>
      </c>
      <c r="B43" s="14" t="s">
        <v>155</v>
      </c>
      <c r="C43" s="14">
        <v>161.6</v>
      </c>
      <c r="D43" s="17">
        <v>17065.5</v>
      </c>
      <c r="E43" s="17">
        <v>6545.49</v>
      </c>
      <c r="F43" s="20">
        <f t="shared" si="16"/>
        <v>23610.989999999998</v>
      </c>
      <c r="G43" s="17">
        <v>7126.54</v>
      </c>
      <c r="H43" s="17">
        <v>7847.28</v>
      </c>
      <c r="I43" s="17">
        <v>0</v>
      </c>
      <c r="J43" s="17">
        <f t="shared" si="17"/>
        <v>14973.82</v>
      </c>
      <c r="K43" s="17"/>
      <c r="L43" s="17"/>
      <c r="M43" s="17"/>
      <c r="N43" s="17"/>
      <c r="O43" s="17"/>
      <c r="P43" s="17"/>
      <c r="Q43" s="17"/>
      <c r="R43" s="17"/>
    </row>
    <row r="44" spans="1:18" ht="15">
      <c r="A44" s="5">
        <v>36</v>
      </c>
      <c r="B44" s="6" t="s">
        <v>44</v>
      </c>
      <c r="C44" s="6">
        <v>174.7</v>
      </c>
      <c r="D44" s="17">
        <v>11040.91</v>
      </c>
      <c r="E44" s="17">
        <v>2862.37</v>
      </c>
      <c r="F44" s="20">
        <f t="shared" si="16"/>
        <v>13903.279999999999</v>
      </c>
      <c r="G44" s="17">
        <v>7704.46</v>
      </c>
      <c r="H44" s="17">
        <v>8483.48</v>
      </c>
      <c r="I44" s="17">
        <v>0</v>
      </c>
      <c r="J44" s="17">
        <f t="shared" si="17"/>
        <v>16187.939999999999</v>
      </c>
      <c r="K44" s="17"/>
      <c r="L44" s="17"/>
      <c r="M44" s="17"/>
      <c r="N44" s="17"/>
      <c r="O44" s="17"/>
      <c r="P44" s="17"/>
      <c r="Q44" s="17"/>
      <c r="R44" s="17"/>
    </row>
    <row r="45" spans="1:18" ht="15">
      <c r="A45" s="5">
        <v>37</v>
      </c>
      <c r="B45" s="6" t="s">
        <v>45</v>
      </c>
      <c r="C45" s="6">
        <v>169.8</v>
      </c>
      <c r="D45" s="17">
        <v>14989.07</v>
      </c>
      <c r="E45" s="17">
        <v>2737.14</v>
      </c>
      <c r="F45" s="20">
        <f t="shared" si="16"/>
        <v>17726.21</v>
      </c>
      <c r="G45" s="17">
        <v>7488.32</v>
      </c>
      <c r="H45" s="17">
        <v>8245.5</v>
      </c>
      <c r="I45" s="17">
        <v>0</v>
      </c>
      <c r="J45" s="17">
        <f t="shared" si="17"/>
        <v>15733.82</v>
      </c>
      <c r="K45" s="17"/>
      <c r="L45" s="17"/>
      <c r="M45" s="17"/>
      <c r="N45" s="17"/>
      <c r="O45" s="17"/>
      <c r="P45" s="17"/>
      <c r="Q45" s="17"/>
      <c r="R45" s="17"/>
    </row>
    <row r="46" spans="1:18" ht="15">
      <c r="A46" s="5">
        <v>38</v>
      </c>
      <c r="B46" s="6" t="s">
        <v>46</v>
      </c>
      <c r="C46" s="6">
        <v>159.1</v>
      </c>
      <c r="D46" s="17">
        <v>17596.6</v>
      </c>
      <c r="E46" s="17"/>
      <c r="F46" s="20">
        <f t="shared" si="16"/>
        <v>17596.6</v>
      </c>
      <c r="G46" s="17">
        <v>7016.26</v>
      </c>
      <c r="H46" s="17">
        <v>7725.86</v>
      </c>
      <c r="I46" s="17">
        <v>0</v>
      </c>
      <c r="J46" s="17">
        <f t="shared" si="17"/>
        <v>14742.119999999999</v>
      </c>
      <c r="K46" s="17"/>
      <c r="L46" s="17"/>
      <c r="M46" s="17"/>
      <c r="N46" s="17"/>
      <c r="O46" s="17"/>
      <c r="P46" s="17"/>
      <c r="Q46" s="17"/>
      <c r="R46" s="17"/>
    </row>
    <row r="47" spans="1:18" ht="15">
      <c r="A47" s="5">
        <v>39</v>
      </c>
      <c r="B47" s="6" t="s">
        <v>47</v>
      </c>
      <c r="C47" s="6">
        <v>127.1</v>
      </c>
      <c r="D47" s="17">
        <v>14242.28</v>
      </c>
      <c r="E47" s="17">
        <v>2206.62</v>
      </c>
      <c r="F47" s="20">
        <f t="shared" si="16"/>
        <v>16448.9</v>
      </c>
      <c r="G47" s="17">
        <v>5605.18</v>
      </c>
      <c r="H47" s="17">
        <v>6172.04</v>
      </c>
      <c r="I47" s="17">
        <v>0</v>
      </c>
      <c r="J47" s="17">
        <f t="shared" si="17"/>
        <v>11777.220000000001</v>
      </c>
      <c r="K47" s="17"/>
      <c r="L47" s="17"/>
      <c r="M47" s="17"/>
      <c r="N47" s="17"/>
      <c r="O47" s="17"/>
      <c r="P47" s="17"/>
      <c r="Q47" s="17"/>
      <c r="R47" s="17"/>
    </row>
    <row r="48" spans="1:18" ht="15">
      <c r="A48" s="5">
        <v>40</v>
      </c>
      <c r="B48" s="6" t="s">
        <v>48</v>
      </c>
      <c r="C48" s="6">
        <v>136.8</v>
      </c>
      <c r="D48" s="17">
        <v>14456</v>
      </c>
      <c r="E48" s="17">
        <v>5018.76</v>
      </c>
      <c r="F48" s="20">
        <f t="shared" si="16"/>
        <v>19474.760000000002</v>
      </c>
      <c r="G48" s="17">
        <v>6032.8</v>
      </c>
      <c r="H48" s="17">
        <v>6643.04</v>
      </c>
      <c r="I48" s="17">
        <v>0</v>
      </c>
      <c r="J48" s="17">
        <f t="shared" si="17"/>
        <v>12675.84</v>
      </c>
      <c r="K48" s="17"/>
      <c r="L48" s="17"/>
      <c r="M48" s="17"/>
      <c r="N48" s="17"/>
      <c r="O48" s="17"/>
      <c r="P48" s="17"/>
      <c r="Q48" s="17"/>
      <c r="R48" s="17"/>
    </row>
    <row r="49" spans="1:18" ht="15">
      <c r="A49" s="5">
        <v>41</v>
      </c>
      <c r="B49" s="6" t="s">
        <v>49</v>
      </c>
      <c r="C49" s="6">
        <v>83.2</v>
      </c>
      <c r="D49" s="17">
        <v>12544.01</v>
      </c>
      <c r="E49" s="17"/>
      <c r="F49" s="20">
        <f t="shared" si="16"/>
        <v>12544.01</v>
      </c>
      <c r="G49" s="17">
        <v>3669.2</v>
      </c>
      <c r="H49" s="17">
        <v>4040.16</v>
      </c>
      <c r="I49" s="17">
        <v>0</v>
      </c>
      <c r="J49" s="17">
        <f t="shared" si="17"/>
        <v>7709.36</v>
      </c>
      <c r="K49" s="17"/>
      <c r="L49" s="17"/>
      <c r="M49" s="17"/>
      <c r="N49" s="17"/>
      <c r="O49" s="17"/>
      <c r="P49" s="17"/>
      <c r="Q49" s="17"/>
      <c r="R49" s="17"/>
    </row>
    <row r="50" spans="1:18" ht="15">
      <c r="A50" s="5">
        <v>42</v>
      </c>
      <c r="B50" s="6" t="s">
        <v>50</v>
      </c>
      <c r="C50" s="6">
        <v>131.4</v>
      </c>
      <c r="D50" s="17">
        <v>-5813.23</v>
      </c>
      <c r="E50" s="17">
        <v>18963.71</v>
      </c>
      <c r="F50" s="20">
        <f t="shared" si="16"/>
        <v>13150.48</v>
      </c>
      <c r="G50" s="17">
        <v>5794.74</v>
      </c>
      <c r="H50" s="17">
        <v>6380.74</v>
      </c>
      <c r="I50" s="17">
        <v>3363.88</v>
      </c>
      <c r="J50" s="17">
        <f t="shared" si="17"/>
        <v>15539.36</v>
      </c>
      <c r="K50" s="17"/>
      <c r="L50" s="17"/>
      <c r="M50" s="17"/>
      <c r="N50" s="17"/>
      <c r="O50" s="17"/>
      <c r="P50" s="17"/>
      <c r="Q50" s="17"/>
      <c r="R50" s="17"/>
    </row>
    <row r="51" spans="1:18" ht="15">
      <c r="A51" s="5">
        <v>43</v>
      </c>
      <c r="B51" s="6" t="s">
        <v>51</v>
      </c>
      <c r="C51" s="6">
        <v>153.8</v>
      </c>
      <c r="D51" s="17">
        <v>30537.62</v>
      </c>
      <c r="E51" s="17">
        <v>7423.38</v>
      </c>
      <c r="F51" s="20">
        <f t="shared" si="16"/>
        <v>37961</v>
      </c>
      <c r="G51" s="17">
        <v>6782.66</v>
      </c>
      <c r="H51" s="17">
        <v>7468.54</v>
      </c>
      <c r="I51" s="17">
        <v>0</v>
      </c>
      <c r="J51" s="17">
        <f t="shared" si="17"/>
        <v>14251.2</v>
      </c>
      <c r="K51" s="17"/>
      <c r="L51" s="17"/>
      <c r="M51" s="17"/>
      <c r="N51" s="17"/>
      <c r="O51" s="17"/>
      <c r="P51" s="17"/>
      <c r="Q51" s="17"/>
      <c r="R51" s="17"/>
    </row>
    <row r="52" spans="1:18" s="11" customFormat="1" ht="15">
      <c r="A52" s="34" t="s">
        <v>16</v>
      </c>
      <c r="B52" s="35"/>
      <c r="C52" s="10">
        <f>C40+C41+C42+C43+C44+C45+C46+C47+C48+C49+C50+C51</f>
        <v>1739.9999999999998</v>
      </c>
      <c r="D52" s="10">
        <f>SUM(D40:D51)</f>
        <v>195410.57</v>
      </c>
      <c r="E52" s="10">
        <f>E40+E41+E42+E43+E44+E45+E46+E47+E48+E49+E50+E51</f>
        <v>53296.77999999999</v>
      </c>
      <c r="F52" s="10">
        <f>SUM(F40:F51)</f>
        <v>248707.35</v>
      </c>
      <c r="G52" s="10">
        <f>SUM(G40:G51)</f>
        <v>72871.54000000001</v>
      </c>
      <c r="H52" s="10">
        <f>SUM(H40:H51)</f>
        <v>80235.89</v>
      </c>
      <c r="I52" s="10">
        <f>SUM(I40:I51)</f>
        <v>3363.88</v>
      </c>
      <c r="J52" s="10">
        <f t="shared" si="17"/>
        <v>156471.31</v>
      </c>
      <c r="K52" s="10"/>
      <c r="L52" s="10"/>
      <c r="M52" s="10"/>
      <c r="N52" s="10"/>
      <c r="O52" s="10"/>
      <c r="P52" s="10"/>
      <c r="Q52" s="10"/>
      <c r="R52" s="10"/>
    </row>
    <row r="53" spans="1:18" ht="22.5">
      <c r="A53" s="5">
        <v>44</v>
      </c>
      <c r="B53" s="6" t="s">
        <v>52</v>
      </c>
      <c r="C53" s="6">
        <v>143.1</v>
      </c>
      <c r="D53" s="17">
        <v>17647.87</v>
      </c>
      <c r="E53" s="17">
        <v>5827.86</v>
      </c>
      <c r="F53" s="20">
        <f t="shared" si="16"/>
        <v>23475.73</v>
      </c>
      <c r="G53" s="17">
        <v>6310.78</v>
      </c>
      <c r="H53" s="17">
        <v>5234.56</v>
      </c>
      <c r="I53" s="17">
        <v>0</v>
      </c>
      <c r="J53" s="17">
        <f t="shared" si="17"/>
        <v>11545.34</v>
      </c>
      <c r="K53" s="17"/>
      <c r="L53" s="17"/>
      <c r="M53" s="17"/>
      <c r="N53" s="17"/>
      <c r="O53" s="17"/>
      <c r="P53" s="17"/>
      <c r="Q53" s="17"/>
      <c r="R53" s="17"/>
    </row>
    <row r="54" spans="1:18" ht="15">
      <c r="A54" s="5">
        <v>45</v>
      </c>
      <c r="B54" s="6" t="s">
        <v>55</v>
      </c>
      <c r="C54" s="6">
        <v>132.4</v>
      </c>
      <c r="D54" s="17">
        <v>15796.32</v>
      </c>
      <c r="E54" s="17">
        <v>5919.6</v>
      </c>
      <c r="F54" s="20">
        <f t="shared" si="16"/>
        <v>21715.92</v>
      </c>
      <c r="G54" s="17">
        <v>740.3</v>
      </c>
      <c r="H54" s="17"/>
      <c r="I54" s="17"/>
      <c r="J54" s="17">
        <f t="shared" si="17"/>
        <v>740.3</v>
      </c>
      <c r="K54" s="17"/>
      <c r="L54" s="17"/>
      <c r="M54" s="17"/>
      <c r="N54" s="17"/>
      <c r="O54" s="17"/>
      <c r="P54" s="17"/>
      <c r="Q54" s="17"/>
      <c r="R54" s="17"/>
    </row>
    <row r="55" spans="1:18" ht="15">
      <c r="A55" s="5">
        <v>46</v>
      </c>
      <c r="B55" s="6" t="s">
        <v>56</v>
      </c>
      <c r="C55" s="6">
        <v>132.6</v>
      </c>
      <c r="D55" s="24">
        <v>-23335.28</v>
      </c>
      <c r="E55" s="17">
        <v>2439.3</v>
      </c>
      <c r="F55" s="20">
        <f t="shared" si="16"/>
        <v>-20895.98</v>
      </c>
      <c r="G55" s="17">
        <v>5847.66</v>
      </c>
      <c r="H55" s="17">
        <v>4850.52</v>
      </c>
      <c r="I55" s="17">
        <v>0</v>
      </c>
      <c r="J55" s="17">
        <f t="shared" si="17"/>
        <v>10698.18</v>
      </c>
      <c r="K55" s="17"/>
      <c r="L55" s="17"/>
      <c r="M55" s="17"/>
      <c r="N55" s="17"/>
      <c r="O55" s="17"/>
      <c r="P55" s="17"/>
      <c r="Q55" s="17"/>
      <c r="R55" s="17"/>
    </row>
    <row r="56" spans="1:18" ht="15">
      <c r="A56" s="5">
        <v>47</v>
      </c>
      <c r="B56" s="6" t="s">
        <v>53</v>
      </c>
      <c r="C56" s="6">
        <v>118.3</v>
      </c>
      <c r="D56" s="17">
        <v>-15831.22</v>
      </c>
      <c r="E56" s="17">
        <v>4209.93</v>
      </c>
      <c r="F56" s="20">
        <f t="shared" si="16"/>
        <v>-11621.289999999999</v>
      </c>
      <c r="G56" s="17">
        <v>5217.02</v>
      </c>
      <c r="H56" s="17">
        <v>4327.42</v>
      </c>
      <c r="I56" s="17">
        <v>0</v>
      </c>
      <c r="J56" s="17">
        <f t="shared" si="17"/>
        <v>9544.44</v>
      </c>
      <c r="K56" s="17"/>
      <c r="L56" s="17"/>
      <c r="M56" s="17"/>
      <c r="N56" s="17"/>
      <c r="O56" s="17"/>
      <c r="P56" s="17"/>
      <c r="Q56" s="17"/>
      <c r="R56" s="17"/>
    </row>
    <row r="57" spans="1:18" ht="15">
      <c r="A57" s="5">
        <v>48</v>
      </c>
      <c r="B57" s="6" t="s">
        <v>54</v>
      </c>
      <c r="C57" s="6">
        <v>150.9</v>
      </c>
      <c r="D57" s="17">
        <v>-262.77</v>
      </c>
      <c r="E57" s="17"/>
      <c r="F57" s="20">
        <f t="shared" si="16"/>
        <v>-262.77</v>
      </c>
      <c r="G57" s="17">
        <v>6654.8</v>
      </c>
      <c r="H57" s="17">
        <v>5520</v>
      </c>
      <c r="I57" s="17">
        <v>0</v>
      </c>
      <c r="J57" s="17">
        <f t="shared" si="17"/>
        <v>12174.8</v>
      </c>
      <c r="K57" s="17"/>
      <c r="L57" s="17"/>
      <c r="M57" s="17"/>
      <c r="N57" s="17"/>
      <c r="O57" s="17"/>
      <c r="P57" s="17"/>
      <c r="Q57" s="17"/>
      <c r="R57" s="17"/>
    </row>
    <row r="58" spans="1:18" s="11" customFormat="1" ht="15">
      <c r="A58" s="34" t="s">
        <v>16</v>
      </c>
      <c r="B58" s="35"/>
      <c r="C58" s="10">
        <f>C53+C54+C55+C56+C57</f>
        <v>677.3</v>
      </c>
      <c r="D58" s="10">
        <f>SUM(D53:D57)</f>
        <v>-5985.079999999996</v>
      </c>
      <c r="E58" s="10">
        <f>E53+E54+E55+E56+E57</f>
        <v>18396.69</v>
      </c>
      <c r="F58" s="10">
        <f>SUM(F53:F57)</f>
        <v>12411.609999999995</v>
      </c>
      <c r="G58" s="10">
        <f>SUM(G53:G57)</f>
        <v>24770.56</v>
      </c>
      <c r="H58" s="10">
        <f>SUM(H53:H57)</f>
        <v>19932.5</v>
      </c>
      <c r="I58" s="10">
        <f>SUM(I53:I57)</f>
        <v>0</v>
      </c>
      <c r="J58" s="10">
        <f t="shared" si="17"/>
        <v>44703.06</v>
      </c>
      <c r="K58" s="10"/>
      <c r="L58" s="10"/>
      <c r="M58" s="10"/>
      <c r="N58" s="10"/>
      <c r="O58" s="10"/>
      <c r="P58" s="10"/>
      <c r="Q58" s="10"/>
      <c r="R58" s="10"/>
    </row>
    <row r="59" spans="1:18" ht="22.5">
      <c r="A59" s="5">
        <v>49</v>
      </c>
      <c r="B59" s="6" t="s">
        <v>57</v>
      </c>
      <c r="C59" s="6">
        <v>149</v>
      </c>
      <c r="D59" s="17">
        <v>-19878.18</v>
      </c>
      <c r="E59" s="17">
        <v>-56273.97</v>
      </c>
      <c r="F59" s="20">
        <f t="shared" si="16"/>
        <v>-76152.15</v>
      </c>
      <c r="G59" s="17">
        <v>4291.2</v>
      </c>
      <c r="H59" s="17">
        <v>7628.8</v>
      </c>
      <c r="I59" s="17">
        <v>1889.28</v>
      </c>
      <c r="J59" s="17">
        <f t="shared" si="17"/>
        <v>13809.28</v>
      </c>
      <c r="K59" s="17"/>
      <c r="L59" s="17"/>
      <c r="M59" s="17"/>
      <c r="N59" s="17"/>
      <c r="O59" s="17"/>
      <c r="P59" s="17"/>
      <c r="Q59" s="17"/>
      <c r="R59" s="17"/>
    </row>
    <row r="60" spans="1:18" s="11" customFormat="1" ht="15">
      <c r="A60" s="34" t="s">
        <v>16</v>
      </c>
      <c r="B60" s="35"/>
      <c r="C60" s="10">
        <f>C59</f>
        <v>149</v>
      </c>
      <c r="D60" s="10">
        <f>SUM(D59)</f>
        <v>-19878.18</v>
      </c>
      <c r="E60" s="10">
        <f>E59</f>
        <v>-56273.97</v>
      </c>
      <c r="F60" s="20">
        <f t="shared" si="16"/>
        <v>-76152.15</v>
      </c>
      <c r="G60" s="10">
        <f>SUM(G59)</f>
        <v>4291.2</v>
      </c>
      <c r="H60" s="10">
        <f>SUM(H59)</f>
        <v>7628.8</v>
      </c>
      <c r="I60" s="10">
        <f>SUM(I59)</f>
        <v>1889.28</v>
      </c>
      <c r="J60" s="10">
        <f t="shared" si="17"/>
        <v>13809.28</v>
      </c>
      <c r="K60" s="10"/>
      <c r="L60" s="10"/>
      <c r="M60" s="10"/>
      <c r="N60" s="10"/>
      <c r="O60" s="10"/>
      <c r="P60" s="10"/>
      <c r="Q60" s="10"/>
      <c r="R60" s="10"/>
    </row>
    <row r="61" spans="1:18" ht="15">
      <c r="A61" s="5">
        <v>50</v>
      </c>
      <c r="B61" s="6" t="s">
        <v>58</v>
      </c>
      <c r="C61" s="6">
        <v>897.2</v>
      </c>
      <c r="D61" s="17">
        <v>-364140.54</v>
      </c>
      <c r="E61" s="17">
        <v>18655.13</v>
      </c>
      <c r="F61" s="20">
        <f t="shared" si="16"/>
        <v>-345485.41</v>
      </c>
      <c r="G61" s="17">
        <v>99455.7</v>
      </c>
      <c r="H61" s="17">
        <v>46100.79</v>
      </c>
      <c r="I61" s="17">
        <v>6028.32</v>
      </c>
      <c r="J61" s="17">
        <f t="shared" si="17"/>
        <v>151584.81</v>
      </c>
      <c r="K61" s="17">
        <f>N61-M61-L61</f>
        <v>117830.07</v>
      </c>
      <c r="L61" s="17">
        <v>7227.37</v>
      </c>
      <c r="M61" s="17">
        <v>0</v>
      </c>
      <c r="N61" s="17">
        <v>125057.44</v>
      </c>
      <c r="O61" s="21">
        <f>G61-K61</f>
        <v>-18374.37000000001</v>
      </c>
      <c r="P61" s="21">
        <f>D61+H61-L61</f>
        <v>-325267.12</v>
      </c>
      <c r="Q61" s="21">
        <f>E61+I61-M61</f>
        <v>24683.45</v>
      </c>
      <c r="R61" s="21">
        <f>SUM(O61:Q61)</f>
        <v>-318958.04</v>
      </c>
    </row>
    <row r="62" spans="1:18" s="11" customFormat="1" ht="15">
      <c r="A62" s="34" t="s">
        <v>16</v>
      </c>
      <c r="B62" s="35"/>
      <c r="C62" s="10">
        <f>C61</f>
        <v>897.2</v>
      </c>
      <c r="D62" s="10">
        <f>SUM(D61)</f>
        <v>-364140.54</v>
      </c>
      <c r="E62" s="10">
        <f>E61</f>
        <v>18655.13</v>
      </c>
      <c r="F62" s="20">
        <f t="shared" si="16"/>
        <v>-345485.41</v>
      </c>
      <c r="G62" s="10">
        <f>SUM(G61)</f>
        <v>99455.7</v>
      </c>
      <c r="H62" s="10">
        <f>SUM(H61)</f>
        <v>46100.79</v>
      </c>
      <c r="I62" s="10">
        <f>SUM(I61)</f>
        <v>6028.32</v>
      </c>
      <c r="J62" s="10">
        <f t="shared" si="17"/>
        <v>151584.81</v>
      </c>
      <c r="K62" s="10"/>
      <c r="L62" s="10"/>
      <c r="M62" s="10"/>
      <c r="N62" s="10"/>
      <c r="O62" s="10"/>
      <c r="P62" s="10"/>
      <c r="Q62" s="10"/>
      <c r="R62" s="10"/>
    </row>
    <row r="63" spans="1:18" ht="15">
      <c r="A63" s="5">
        <v>51</v>
      </c>
      <c r="B63" s="6" t="s">
        <v>59</v>
      </c>
      <c r="C63" s="6">
        <v>59.7</v>
      </c>
      <c r="D63" s="17"/>
      <c r="E63" s="17">
        <v>1924.69</v>
      </c>
      <c r="F63" s="20">
        <f t="shared" si="16"/>
        <v>1924.69</v>
      </c>
      <c r="G63" s="17">
        <v>328.4</v>
      </c>
      <c r="H63" s="17"/>
      <c r="I63" s="17"/>
      <c r="J63" s="17">
        <f>SUM(G63:I63)</f>
        <v>328.4</v>
      </c>
      <c r="K63" s="17"/>
      <c r="L63" s="17"/>
      <c r="M63" s="17"/>
      <c r="N63" s="17"/>
      <c r="O63" s="17"/>
      <c r="P63" s="17"/>
      <c r="Q63" s="17"/>
      <c r="R63" s="17"/>
    </row>
    <row r="64" spans="1:18" ht="1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s="3" customFormat="1" ht="29.25" customHeight="1">
      <c r="A65" s="31" t="s">
        <v>9</v>
      </c>
      <c r="B65" s="31" t="s">
        <v>0</v>
      </c>
      <c r="C65" s="31" t="s">
        <v>1</v>
      </c>
      <c r="D65" s="31" t="s">
        <v>3</v>
      </c>
      <c r="E65" s="31"/>
      <c r="F65" s="31" t="s">
        <v>6</v>
      </c>
      <c r="G65" s="31" t="s">
        <v>159</v>
      </c>
      <c r="H65" s="31"/>
      <c r="I65" s="31"/>
      <c r="J65" s="31" t="s">
        <v>2</v>
      </c>
      <c r="K65" s="31" t="s">
        <v>158</v>
      </c>
      <c r="L65" s="31"/>
      <c r="M65" s="31"/>
      <c r="N65" s="31" t="s">
        <v>8</v>
      </c>
      <c r="O65" s="31" t="s">
        <v>161</v>
      </c>
      <c r="P65" s="31"/>
      <c r="Q65" s="31"/>
      <c r="R65" s="31" t="s">
        <v>6</v>
      </c>
    </row>
    <row r="66" spans="1:18" s="3" customFormat="1" ht="56.25">
      <c r="A66" s="32"/>
      <c r="B66" s="32"/>
      <c r="C66" s="32"/>
      <c r="D66" s="4" t="s">
        <v>4</v>
      </c>
      <c r="E66" s="4" t="s">
        <v>5</v>
      </c>
      <c r="F66" s="32"/>
      <c r="G66" s="4" t="s">
        <v>7</v>
      </c>
      <c r="H66" s="4" t="s">
        <v>4</v>
      </c>
      <c r="I66" s="4" t="s">
        <v>5</v>
      </c>
      <c r="J66" s="32"/>
      <c r="K66" s="4" t="s">
        <v>7</v>
      </c>
      <c r="L66" s="4" t="s">
        <v>4</v>
      </c>
      <c r="M66" s="4" t="s">
        <v>5</v>
      </c>
      <c r="N66" s="32"/>
      <c r="O66" s="4" t="s">
        <v>7</v>
      </c>
      <c r="P66" s="4" t="s">
        <v>4</v>
      </c>
      <c r="Q66" s="4" t="s">
        <v>5</v>
      </c>
      <c r="R66" s="32"/>
    </row>
    <row r="67" spans="1:18" ht="15">
      <c r="A67" s="5">
        <v>52</v>
      </c>
      <c r="B67" s="6" t="s">
        <v>60</v>
      </c>
      <c r="C67" s="6">
        <v>81.1</v>
      </c>
      <c r="D67" s="18"/>
      <c r="E67" s="18"/>
      <c r="F67" s="20">
        <f aca="true" t="shared" si="20" ref="F67:F95">D67+E67</f>
        <v>0</v>
      </c>
      <c r="G67" s="18">
        <v>446.1</v>
      </c>
      <c r="H67" s="18"/>
      <c r="I67" s="18"/>
      <c r="J67" s="18">
        <f aca="true" t="shared" si="21" ref="J67:J95">SUM(G67:I67)</f>
        <v>446.1</v>
      </c>
      <c r="K67" s="18"/>
      <c r="L67" s="18"/>
      <c r="M67" s="18"/>
      <c r="N67" s="18"/>
      <c r="O67" s="18"/>
      <c r="P67" s="18"/>
      <c r="Q67" s="18"/>
      <c r="R67" s="18"/>
    </row>
    <row r="68" spans="1:18" ht="15">
      <c r="A68" s="5">
        <v>53</v>
      </c>
      <c r="B68" s="6" t="s">
        <v>61</v>
      </c>
      <c r="C68" s="6">
        <v>60</v>
      </c>
      <c r="D68" s="18"/>
      <c r="E68" s="18">
        <v>1934.37</v>
      </c>
      <c r="F68" s="20">
        <f t="shared" si="20"/>
        <v>1934.37</v>
      </c>
      <c r="G68" s="18">
        <v>330</v>
      </c>
      <c r="H68" s="18"/>
      <c r="I68" s="18"/>
      <c r="J68" s="18">
        <f t="shared" si="21"/>
        <v>330</v>
      </c>
      <c r="K68" s="18"/>
      <c r="L68" s="18"/>
      <c r="M68" s="18"/>
      <c r="N68" s="18"/>
      <c r="O68" s="18"/>
      <c r="P68" s="18"/>
      <c r="Q68" s="18"/>
      <c r="R68" s="18"/>
    </row>
    <row r="69" spans="1:18" ht="15">
      <c r="A69" s="5">
        <v>54</v>
      </c>
      <c r="B69" s="6" t="s">
        <v>62</v>
      </c>
      <c r="C69" s="6">
        <v>145</v>
      </c>
      <c r="D69" s="18"/>
      <c r="E69" s="18"/>
      <c r="F69" s="20">
        <f t="shared" si="20"/>
        <v>0</v>
      </c>
      <c r="G69" s="18">
        <v>797.5</v>
      </c>
      <c r="H69" s="18"/>
      <c r="I69" s="18"/>
      <c r="J69" s="18">
        <f t="shared" si="21"/>
        <v>797.5</v>
      </c>
      <c r="K69" s="18"/>
      <c r="L69" s="18"/>
      <c r="M69" s="18"/>
      <c r="N69" s="18"/>
      <c r="O69" s="18"/>
      <c r="P69" s="18"/>
      <c r="Q69" s="18"/>
      <c r="R69" s="18"/>
    </row>
    <row r="70" spans="1:18" ht="15">
      <c r="A70" s="5">
        <v>55</v>
      </c>
      <c r="B70" s="6" t="s">
        <v>63</v>
      </c>
      <c r="C70" s="6">
        <v>62.6</v>
      </c>
      <c r="D70" s="18"/>
      <c r="E70" s="18">
        <v>2018.19</v>
      </c>
      <c r="F70" s="20">
        <f t="shared" si="20"/>
        <v>2018.19</v>
      </c>
      <c r="G70" s="18">
        <v>344.3</v>
      </c>
      <c r="H70" s="18"/>
      <c r="I70" s="18"/>
      <c r="J70" s="18">
        <f t="shared" si="21"/>
        <v>344.3</v>
      </c>
      <c r="K70" s="18"/>
      <c r="L70" s="18"/>
      <c r="M70" s="18"/>
      <c r="N70" s="18"/>
      <c r="O70" s="18"/>
      <c r="P70" s="18"/>
      <c r="Q70" s="18"/>
      <c r="R70" s="18"/>
    </row>
    <row r="71" spans="1:18" ht="15">
      <c r="A71" s="5">
        <v>56</v>
      </c>
      <c r="B71" s="6" t="s">
        <v>64</v>
      </c>
      <c r="C71" s="6">
        <v>146.9</v>
      </c>
      <c r="D71" s="18"/>
      <c r="E71" s="18"/>
      <c r="F71" s="20">
        <f t="shared" si="20"/>
        <v>0</v>
      </c>
      <c r="G71" s="18">
        <v>808</v>
      </c>
      <c r="H71" s="18"/>
      <c r="I71" s="18"/>
      <c r="J71" s="18">
        <f t="shared" si="21"/>
        <v>808</v>
      </c>
      <c r="K71" s="18"/>
      <c r="L71" s="18"/>
      <c r="M71" s="18"/>
      <c r="N71" s="18"/>
      <c r="O71" s="18"/>
      <c r="P71" s="18"/>
      <c r="Q71" s="18"/>
      <c r="R71" s="18"/>
    </row>
    <row r="72" spans="1:18" ht="15">
      <c r="A72" s="5">
        <v>57</v>
      </c>
      <c r="B72" s="6" t="s">
        <v>65</v>
      </c>
      <c r="C72" s="6">
        <v>70.7</v>
      </c>
      <c r="D72" s="18"/>
      <c r="E72" s="18"/>
      <c r="F72" s="20">
        <f t="shared" si="20"/>
        <v>0</v>
      </c>
      <c r="G72" s="18">
        <v>388.9</v>
      </c>
      <c r="H72" s="18"/>
      <c r="I72" s="18"/>
      <c r="J72" s="18">
        <f t="shared" si="21"/>
        <v>388.9</v>
      </c>
      <c r="K72" s="18"/>
      <c r="L72" s="18"/>
      <c r="M72" s="18"/>
      <c r="N72" s="18"/>
      <c r="O72" s="18"/>
      <c r="P72" s="18"/>
      <c r="Q72" s="18"/>
      <c r="R72" s="18"/>
    </row>
    <row r="73" spans="1:18" ht="15">
      <c r="A73" s="5">
        <v>58</v>
      </c>
      <c r="B73" s="6" t="s">
        <v>66</v>
      </c>
      <c r="C73" s="6">
        <v>101.7</v>
      </c>
      <c r="D73" s="18"/>
      <c r="E73" s="18"/>
      <c r="F73" s="20">
        <f t="shared" si="20"/>
        <v>0</v>
      </c>
      <c r="G73" s="18">
        <v>559.4</v>
      </c>
      <c r="H73" s="18"/>
      <c r="I73" s="18"/>
      <c r="J73" s="18">
        <f t="shared" si="21"/>
        <v>559.4</v>
      </c>
      <c r="K73" s="18"/>
      <c r="L73" s="18"/>
      <c r="M73" s="18"/>
      <c r="N73" s="18"/>
      <c r="O73" s="18"/>
      <c r="P73" s="18"/>
      <c r="Q73" s="18"/>
      <c r="R73" s="18"/>
    </row>
    <row r="74" spans="1:18" ht="15">
      <c r="A74" s="5">
        <v>59</v>
      </c>
      <c r="B74" s="6" t="s">
        <v>67</v>
      </c>
      <c r="C74" s="6">
        <v>71</v>
      </c>
      <c r="D74" s="18"/>
      <c r="E74" s="18">
        <v>2224.52</v>
      </c>
      <c r="F74" s="20">
        <f t="shared" si="20"/>
        <v>2224.52</v>
      </c>
      <c r="G74" s="18">
        <v>390.5</v>
      </c>
      <c r="H74" s="18"/>
      <c r="I74" s="18"/>
      <c r="J74" s="18">
        <f t="shared" si="21"/>
        <v>390.5</v>
      </c>
      <c r="K74" s="18"/>
      <c r="L74" s="18"/>
      <c r="M74" s="18"/>
      <c r="N74" s="18"/>
      <c r="O74" s="18"/>
      <c r="P74" s="18"/>
      <c r="Q74" s="18"/>
      <c r="R74" s="18"/>
    </row>
    <row r="75" spans="1:18" ht="15">
      <c r="A75" s="5">
        <v>60</v>
      </c>
      <c r="B75" s="6" t="s">
        <v>68</v>
      </c>
      <c r="C75" s="6">
        <v>140.7</v>
      </c>
      <c r="D75" s="18"/>
      <c r="E75" s="18"/>
      <c r="F75" s="20">
        <f t="shared" si="20"/>
        <v>0</v>
      </c>
      <c r="G75" s="18">
        <v>772.3</v>
      </c>
      <c r="H75" s="18"/>
      <c r="I75" s="18"/>
      <c r="J75" s="18">
        <f t="shared" si="21"/>
        <v>772.3</v>
      </c>
      <c r="K75" s="18"/>
      <c r="L75" s="18"/>
      <c r="M75" s="18"/>
      <c r="N75" s="18"/>
      <c r="O75" s="18"/>
      <c r="P75" s="18"/>
      <c r="Q75" s="18"/>
      <c r="R75" s="18"/>
    </row>
    <row r="76" spans="1:18" ht="15">
      <c r="A76" s="5">
        <v>61</v>
      </c>
      <c r="B76" s="6" t="s">
        <v>69</v>
      </c>
      <c r="C76" s="6">
        <v>108.8</v>
      </c>
      <c r="D76" s="18"/>
      <c r="E76" s="18"/>
      <c r="F76" s="20">
        <f t="shared" si="20"/>
        <v>0</v>
      </c>
      <c r="G76" s="18">
        <v>598.5</v>
      </c>
      <c r="H76" s="18"/>
      <c r="I76" s="18"/>
      <c r="J76" s="18">
        <f t="shared" si="21"/>
        <v>598.5</v>
      </c>
      <c r="K76" s="18"/>
      <c r="L76" s="18"/>
      <c r="M76" s="18"/>
      <c r="N76" s="18"/>
      <c r="O76" s="18"/>
      <c r="P76" s="18"/>
      <c r="Q76" s="18"/>
      <c r="R76" s="18"/>
    </row>
    <row r="77" spans="1:18" ht="15">
      <c r="A77" s="5">
        <v>62</v>
      </c>
      <c r="B77" s="6" t="s">
        <v>70</v>
      </c>
      <c r="C77" s="6">
        <v>106.1</v>
      </c>
      <c r="D77" s="18"/>
      <c r="E77" s="18"/>
      <c r="F77" s="20">
        <f t="shared" si="20"/>
        <v>0</v>
      </c>
      <c r="G77" s="18">
        <v>583.6</v>
      </c>
      <c r="H77" s="18"/>
      <c r="I77" s="18"/>
      <c r="J77" s="18">
        <f t="shared" si="21"/>
        <v>583.6</v>
      </c>
      <c r="K77" s="18"/>
      <c r="L77" s="18"/>
      <c r="M77" s="18"/>
      <c r="N77" s="18"/>
      <c r="O77" s="18"/>
      <c r="P77" s="18"/>
      <c r="Q77" s="18"/>
      <c r="R77" s="18"/>
    </row>
    <row r="78" spans="1:18" ht="15">
      <c r="A78" s="5">
        <v>63</v>
      </c>
      <c r="B78" s="6" t="s">
        <v>71</v>
      </c>
      <c r="C78" s="6">
        <v>123.8</v>
      </c>
      <c r="D78" s="18"/>
      <c r="E78" s="18"/>
      <c r="F78" s="20">
        <f t="shared" si="20"/>
        <v>0</v>
      </c>
      <c r="G78" s="18">
        <v>680.9</v>
      </c>
      <c r="H78" s="18"/>
      <c r="I78" s="18"/>
      <c r="J78" s="18">
        <f t="shared" si="21"/>
        <v>680.9</v>
      </c>
      <c r="K78" s="18"/>
      <c r="L78" s="18"/>
      <c r="M78" s="18"/>
      <c r="N78" s="18"/>
      <c r="O78" s="18"/>
      <c r="P78" s="18"/>
      <c r="Q78" s="18"/>
      <c r="R78" s="18"/>
    </row>
    <row r="79" spans="1:18" ht="15">
      <c r="A79" s="5">
        <v>64</v>
      </c>
      <c r="B79" s="6" t="s">
        <v>72</v>
      </c>
      <c r="C79" s="6">
        <v>180.6</v>
      </c>
      <c r="D79" s="18"/>
      <c r="E79" s="18"/>
      <c r="F79" s="20">
        <f t="shared" si="20"/>
        <v>0</v>
      </c>
      <c r="G79" s="18">
        <v>993.4</v>
      </c>
      <c r="H79" s="18"/>
      <c r="I79" s="18"/>
      <c r="J79" s="18">
        <f t="shared" si="21"/>
        <v>993.4</v>
      </c>
      <c r="K79" s="18"/>
      <c r="L79" s="18"/>
      <c r="M79" s="18"/>
      <c r="N79" s="18"/>
      <c r="O79" s="18"/>
      <c r="P79" s="18"/>
      <c r="Q79" s="18"/>
      <c r="R79" s="18"/>
    </row>
    <row r="80" spans="1:18" ht="15">
      <c r="A80" s="5">
        <v>65</v>
      </c>
      <c r="B80" s="6" t="s">
        <v>73</v>
      </c>
      <c r="C80" s="6">
        <v>78.6</v>
      </c>
      <c r="D80" s="18"/>
      <c r="E80" s="18"/>
      <c r="F80" s="20">
        <f t="shared" si="20"/>
        <v>0</v>
      </c>
      <c r="G80" s="18">
        <v>432.3</v>
      </c>
      <c r="H80" s="18"/>
      <c r="I80" s="18"/>
      <c r="J80" s="18">
        <f t="shared" si="21"/>
        <v>432.3</v>
      </c>
      <c r="K80" s="18"/>
      <c r="L80" s="18"/>
      <c r="M80" s="18"/>
      <c r="N80" s="18"/>
      <c r="O80" s="18"/>
      <c r="P80" s="18"/>
      <c r="Q80" s="18"/>
      <c r="R80" s="18"/>
    </row>
    <row r="81" spans="1:18" ht="15">
      <c r="A81" s="5">
        <v>66</v>
      </c>
      <c r="B81" s="6" t="s">
        <v>74</v>
      </c>
      <c r="C81" s="6">
        <v>95.6</v>
      </c>
      <c r="D81" s="18"/>
      <c r="E81" s="18"/>
      <c r="F81" s="20">
        <f t="shared" si="20"/>
        <v>0</v>
      </c>
      <c r="G81" s="18">
        <v>525.8</v>
      </c>
      <c r="H81" s="18"/>
      <c r="I81" s="18"/>
      <c r="J81" s="18">
        <f t="shared" si="21"/>
        <v>525.8</v>
      </c>
      <c r="K81" s="18"/>
      <c r="L81" s="18"/>
      <c r="M81" s="18"/>
      <c r="N81" s="18"/>
      <c r="O81" s="18"/>
      <c r="P81" s="18"/>
      <c r="Q81" s="18"/>
      <c r="R81" s="18"/>
    </row>
    <row r="82" spans="1:18" ht="15">
      <c r="A82" s="5">
        <v>67</v>
      </c>
      <c r="B82" s="6" t="s">
        <v>75</v>
      </c>
      <c r="C82" s="6">
        <v>110.7</v>
      </c>
      <c r="D82" s="18"/>
      <c r="E82" s="18"/>
      <c r="F82" s="20">
        <f t="shared" si="20"/>
        <v>0</v>
      </c>
      <c r="G82" s="18">
        <v>608.9</v>
      </c>
      <c r="H82" s="18"/>
      <c r="I82" s="18"/>
      <c r="J82" s="18">
        <f t="shared" si="21"/>
        <v>608.9</v>
      </c>
      <c r="K82" s="18"/>
      <c r="L82" s="18"/>
      <c r="M82" s="18"/>
      <c r="N82" s="18"/>
      <c r="O82" s="18"/>
      <c r="P82" s="18"/>
      <c r="Q82" s="18"/>
      <c r="R82" s="18"/>
    </row>
    <row r="83" spans="1:18" ht="15">
      <c r="A83" s="5">
        <v>68</v>
      </c>
      <c r="B83" s="9" t="s">
        <v>94</v>
      </c>
      <c r="C83" s="6">
        <v>157.2</v>
      </c>
      <c r="D83" s="18"/>
      <c r="E83" s="18"/>
      <c r="F83" s="20">
        <f t="shared" si="20"/>
        <v>0</v>
      </c>
      <c r="G83" s="18">
        <v>864.6</v>
      </c>
      <c r="H83" s="18"/>
      <c r="I83" s="18"/>
      <c r="J83" s="18">
        <f t="shared" si="21"/>
        <v>864.6</v>
      </c>
      <c r="K83" s="18"/>
      <c r="L83" s="18"/>
      <c r="M83" s="18"/>
      <c r="N83" s="18"/>
      <c r="O83" s="18"/>
      <c r="P83" s="18"/>
      <c r="Q83" s="18"/>
      <c r="R83" s="18"/>
    </row>
    <row r="84" spans="1:18" ht="15">
      <c r="A84" s="5">
        <v>69</v>
      </c>
      <c r="B84" s="6" t="s">
        <v>76</v>
      </c>
      <c r="C84" s="6">
        <v>131.2</v>
      </c>
      <c r="D84" s="18"/>
      <c r="E84" s="18"/>
      <c r="F84" s="20">
        <f t="shared" si="20"/>
        <v>0</v>
      </c>
      <c r="G84" s="18">
        <v>721.6</v>
      </c>
      <c r="H84" s="18"/>
      <c r="I84" s="18"/>
      <c r="J84" s="18">
        <f t="shared" si="21"/>
        <v>721.6</v>
      </c>
      <c r="K84" s="18"/>
      <c r="L84" s="18"/>
      <c r="M84" s="18"/>
      <c r="N84" s="18"/>
      <c r="O84" s="18"/>
      <c r="P84" s="18"/>
      <c r="Q84" s="18"/>
      <c r="R84" s="18"/>
    </row>
    <row r="85" spans="1:18" ht="15">
      <c r="A85" s="5">
        <v>70</v>
      </c>
      <c r="B85" s="6" t="s">
        <v>77</v>
      </c>
      <c r="C85" s="6">
        <v>127.7</v>
      </c>
      <c r="D85" s="18"/>
      <c r="E85" s="18">
        <v>2230.08</v>
      </c>
      <c r="F85" s="20">
        <f t="shared" si="20"/>
        <v>2230.08</v>
      </c>
      <c r="G85" s="18">
        <v>702.4</v>
      </c>
      <c r="H85" s="18"/>
      <c r="I85" s="18"/>
      <c r="J85" s="18">
        <f t="shared" si="21"/>
        <v>702.4</v>
      </c>
      <c r="K85" s="18"/>
      <c r="L85" s="18"/>
      <c r="M85" s="18"/>
      <c r="N85" s="18"/>
      <c r="O85" s="18"/>
      <c r="P85" s="18"/>
      <c r="Q85" s="18"/>
      <c r="R85" s="18"/>
    </row>
    <row r="86" spans="1:18" ht="15">
      <c r="A86" s="5">
        <v>71</v>
      </c>
      <c r="B86" s="6" t="s">
        <v>78</v>
      </c>
      <c r="C86" s="6">
        <v>156</v>
      </c>
      <c r="D86" s="18"/>
      <c r="E86" s="18">
        <v>5119.62</v>
      </c>
      <c r="F86" s="20">
        <f t="shared" si="20"/>
        <v>5119.62</v>
      </c>
      <c r="G86" s="18">
        <v>917.4</v>
      </c>
      <c r="H86" s="18"/>
      <c r="I86" s="18"/>
      <c r="J86" s="18">
        <f t="shared" si="21"/>
        <v>917.4</v>
      </c>
      <c r="K86" s="18"/>
      <c r="L86" s="18"/>
      <c r="M86" s="18"/>
      <c r="N86" s="18"/>
      <c r="O86" s="18"/>
      <c r="P86" s="18"/>
      <c r="Q86" s="18"/>
      <c r="R86" s="18"/>
    </row>
    <row r="87" spans="1:18" ht="15">
      <c r="A87" s="5">
        <v>72</v>
      </c>
      <c r="B87" s="6" t="s">
        <v>79</v>
      </c>
      <c r="C87" s="6">
        <v>161.2</v>
      </c>
      <c r="D87" s="18"/>
      <c r="E87" s="18"/>
      <c r="F87" s="20">
        <f t="shared" si="20"/>
        <v>0</v>
      </c>
      <c r="G87" s="18">
        <v>886.7</v>
      </c>
      <c r="H87" s="18"/>
      <c r="I87" s="18"/>
      <c r="J87" s="18">
        <f t="shared" si="21"/>
        <v>886.7</v>
      </c>
      <c r="K87" s="18"/>
      <c r="L87" s="18"/>
      <c r="M87" s="18"/>
      <c r="N87" s="18"/>
      <c r="O87" s="18"/>
      <c r="P87" s="18"/>
      <c r="Q87" s="18"/>
      <c r="R87" s="18"/>
    </row>
    <row r="88" spans="1:18" ht="15">
      <c r="A88" s="5">
        <v>73</v>
      </c>
      <c r="B88" s="6" t="s">
        <v>80</v>
      </c>
      <c r="C88" s="6">
        <v>146.5</v>
      </c>
      <c r="D88" s="18"/>
      <c r="E88" s="18"/>
      <c r="F88" s="20">
        <f t="shared" si="20"/>
        <v>0</v>
      </c>
      <c r="G88" s="18">
        <v>805.8</v>
      </c>
      <c r="H88" s="18"/>
      <c r="I88" s="18"/>
      <c r="J88" s="18">
        <f t="shared" si="21"/>
        <v>805.8</v>
      </c>
      <c r="K88" s="18"/>
      <c r="L88" s="18"/>
      <c r="M88" s="18"/>
      <c r="N88" s="18"/>
      <c r="O88" s="18"/>
      <c r="P88" s="18"/>
      <c r="Q88" s="18"/>
      <c r="R88" s="18"/>
    </row>
    <row r="89" spans="1:18" ht="15">
      <c r="A89" s="5">
        <v>74</v>
      </c>
      <c r="B89" s="6" t="s">
        <v>81</v>
      </c>
      <c r="C89" s="6">
        <v>154</v>
      </c>
      <c r="D89" s="18"/>
      <c r="E89" s="18">
        <v>791.36</v>
      </c>
      <c r="F89" s="20">
        <f t="shared" si="20"/>
        <v>791.36</v>
      </c>
      <c r="G89" s="18">
        <v>847</v>
      </c>
      <c r="H89" s="18"/>
      <c r="I89" s="18"/>
      <c r="J89" s="18">
        <f t="shared" si="21"/>
        <v>847</v>
      </c>
      <c r="K89" s="18"/>
      <c r="L89" s="18"/>
      <c r="M89" s="18"/>
      <c r="N89" s="18"/>
      <c r="O89" s="18"/>
      <c r="P89" s="18"/>
      <c r="Q89" s="18"/>
      <c r="R89" s="18"/>
    </row>
    <row r="90" spans="1:18" ht="15">
      <c r="A90" s="5">
        <v>75</v>
      </c>
      <c r="B90" s="9" t="s">
        <v>82</v>
      </c>
      <c r="C90" s="6">
        <v>155.5</v>
      </c>
      <c r="D90" s="18"/>
      <c r="E90" s="18">
        <v>6411.23</v>
      </c>
      <c r="F90" s="20">
        <f t="shared" si="20"/>
        <v>6411.23</v>
      </c>
      <c r="G90" s="18">
        <v>855.3</v>
      </c>
      <c r="H90" s="18"/>
      <c r="I90" s="18"/>
      <c r="J90" s="18">
        <f t="shared" si="21"/>
        <v>855.3</v>
      </c>
      <c r="K90" s="18"/>
      <c r="L90" s="18"/>
      <c r="M90" s="18"/>
      <c r="N90" s="18"/>
      <c r="O90" s="18"/>
      <c r="P90" s="18"/>
      <c r="Q90" s="18"/>
      <c r="R90" s="18"/>
    </row>
    <row r="91" spans="1:18" ht="15">
      <c r="A91" s="5">
        <v>76</v>
      </c>
      <c r="B91" s="9" t="s">
        <v>83</v>
      </c>
      <c r="C91" s="6">
        <v>163.8</v>
      </c>
      <c r="D91" s="18"/>
      <c r="E91" s="18"/>
      <c r="F91" s="20">
        <f t="shared" si="20"/>
        <v>0</v>
      </c>
      <c r="G91" s="18">
        <v>901</v>
      </c>
      <c r="H91" s="18"/>
      <c r="I91" s="18"/>
      <c r="J91" s="18">
        <f t="shared" si="21"/>
        <v>901</v>
      </c>
      <c r="K91" s="18"/>
      <c r="L91" s="18"/>
      <c r="M91" s="18"/>
      <c r="N91" s="18"/>
      <c r="O91" s="18"/>
      <c r="P91" s="18"/>
      <c r="Q91" s="18"/>
      <c r="R91" s="18"/>
    </row>
    <row r="92" spans="1:18" ht="15">
      <c r="A92" s="5">
        <v>77</v>
      </c>
      <c r="B92" s="9" t="s">
        <v>84</v>
      </c>
      <c r="C92" s="6">
        <v>141.4</v>
      </c>
      <c r="D92" s="18"/>
      <c r="E92" s="18"/>
      <c r="F92" s="20">
        <f t="shared" si="20"/>
        <v>0</v>
      </c>
      <c r="G92" s="18">
        <v>777.7</v>
      </c>
      <c r="H92" s="18"/>
      <c r="I92" s="18"/>
      <c r="J92" s="18">
        <f t="shared" si="21"/>
        <v>777.7</v>
      </c>
      <c r="K92" s="18"/>
      <c r="L92" s="18"/>
      <c r="M92" s="18"/>
      <c r="N92" s="18"/>
      <c r="O92" s="18"/>
      <c r="P92" s="18"/>
      <c r="Q92" s="18"/>
      <c r="R92" s="18"/>
    </row>
    <row r="93" spans="1:18" ht="15">
      <c r="A93" s="5">
        <v>78</v>
      </c>
      <c r="B93" s="9" t="s">
        <v>85</v>
      </c>
      <c r="C93" s="6">
        <v>0</v>
      </c>
      <c r="D93" s="18"/>
      <c r="E93" s="18"/>
      <c r="F93" s="20">
        <f t="shared" si="20"/>
        <v>0</v>
      </c>
      <c r="G93" s="18">
        <v>0</v>
      </c>
      <c r="H93" s="18"/>
      <c r="I93" s="18"/>
      <c r="J93" s="18">
        <f t="shared" si="21"/>
        <v>0</v>
      </c>
      <c r="K93" s="18"/>
      <c r="L93" s="18"/>
      <c r="M93" s="18"/>
      <c r="N93" s="18"/>
      <c r="O93" s="18"/>
      <c r="P93" s="18"/>
      <c r="Q93" s="18"/>
      <c r="R93" s="18"/>
    </row>
    <row r="94" spans="1:18" ht="15">
      <c r="A94" s="5">
        <v>79</v>
      </c>
      <c r="B94" s="9" t="s">
        <v>86</v>
      </c>
      <c r="C94" s="6">
        <v>74.5</v>
      </c>
      <c r="D94" s="18"/>
      <c r="E94" s="18"/>
      <c r="F94" s="20">
        <f t="shared" si="20"/>
        <v>0</v>
      </c>
      <c r="G94" s="18">
        <v>204.9</v>
      </c>
      <c r="H94" s="18"/>
      <c r="I94" s="18"/>
      <c r="J94" s="18">
        <f t="shared" si="21"/>
        <v>204.9</v>
      </c>
      <c r="K94" s="18"/>
      <c r="L94" s="18"/>
      <c r="M94" s="18"/>
      <c r="N94" s="18"/>
      <c r="O94" s="18"/>
      <c r="P94" s="18"/>
      <c r="Q94" s="18"/>
      <c r="R94" s="18"/>
    </row>
    <row r="95" spans="1:18" ht="15">
      <c r="A95" s="5">
        <v>80</v>
      </c>
      <c r="B95" s="9" t="s">
        <v>87</v>
      </c>
      <c r="C95" s="6">
        <v>140.2</v>
      </c>
      <c r="D95" s="18"/>
      <c r="E95" s="18"/>
      <c r="F95" s="20">
        <f t="shared" si="20"/>
        <v>0</v>
      </c>
      <c r="G95" s="18">
        <v>771.1</v>
      </c>
      <c r="H95" s="18"/>
      <c r="I95" s="18"/>
      <c r="J95" s="18">
        <f t="shared" si="21"/>
        <v>771.1</v>
      </c>
      <c r="K95" s="18"/>
      <c r="L95" s="18"/>
      <c r="M95" s="18"/>
      <c r="N95" s="18"/>
      <c r="O95" s="18"/>
      <c r="P95" s="18"/>
      <c r="Q95" s="18"/>
      <c r="R95" s="18"/>
    </row>
    <row r="96" spans="1:18" ht="15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1:18" s="3" customFormat="1" ht="29.25" customHeight="1">
      <c r="A97" s="31" t="s">
        <v>9</v>
      </c>
      <c r="B97" s="31" t="s">
        <v>0</v>
      </c>
      <c r="C97" s="31" t="s">
        <v>1</v>
      </c>
      <c r="D97" s="31" t="s">
        <v>3</v>
      </c>
      <c r="E97" s="31"/>
      <c r="F97" s="31" t="s">
        <v>6</v>
      </c>
      <c r="G97" s="31" t="s">
        <v>159</v>
      </c>
      <c r="H97" s="31"/>
      <c r="I97" s="31"/>
      <c r="J97" s="31" t="s">
        <v>2</v>
      </c>
      <c r="K97" s="31" t="s">
        <v>158</v>
      </c>
      <c r="L97" s="31"/>
      <c r="M97" s="31"/>
      <c r="N97" s="31" t="s">
        <v>8</v>
      </c>
      <c r="O97" s="31" t="s">
        <v>161</v>
      </c>
      <c r="P97" s="31"/>
      <c r="Q97" s="31"/>
      <c r="R97" s="31" t="s">
        <v>6</v>
      </c>
    </row>
    <row r="98" spans="1:18" s="3" customFormat="1" ht="56.25">
      <c r="A98" s="32"/>
      <c r="B98" s="32"/>
      <c r="C98" s="32"/>
      <c r="D98" s="4" t="s">
        <v>4</v>
      </c>
      <c r="E98" s="4" t="s">
        <v>5</v>
      </c>
      <c r="F98" s="32"/>
      <c r="G98" s="4" t="s">
        <v>7</v>
      </c>
      <c r="H98" s="4" t="s">
        <v>4</v>
      </c>
      <c r="I98" s="4" t="s">
        <v>5</v>
      </c>
      <c r="J98" s="32"/>
      <c r="K98" s="4" t="s">
        <v>7</v>
      </c>
      <c r="L98" s="4" t="s">
        <v>4</v>
      </c>
      <c r="M98" s="4" t="s">
        <v>5</v>
      </c>
      <c r="N98" s="32"/>
      <c r="O98" s="4" t="s">
        <v>7</v>
      </c>
      <c r="P98" s="4" t="s">
        <v>4</v>
      </c>
      <c r="Q98" s="4" t="s">
        <v>5</v>
      </c>
      <c r="R98" s="32"/>
    </row>
    <row r="99" spans="1:18" ht="15">
      <c r="A99" s="5">
        <v>81</v>
      </c>
      <c r="B99" s="9" t="s">
        <v>88</v>
      </c>
      <c r="C99" s="6">
        <v>143.6</v>
      </c>
      <c r="D99" s="18">
        <v>2529.1</v>
      </c>
      <c r="E99" s="18">
        <v>2314.99</v>
      </c>
      <c r="F99" s="20">
        <f aca="true" t="shared" si="22" ref="F99:F127">D99+E99</f>
        <v>4844.09</v>
      </c>
      <c r="G99" s="18">
        <v>784.4</v>
      </c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1:18" ht="15">
      <c r="A100" s="7">
        <v>82</v>
      </c>
      <c r="B100" s="7" t="s">
        <v>89</v>
      </c>
      <c r="C100" s="7">
        <v>192.3</v>
      </c>
      <c r="D100" s="7"/>
      <c r="E100" s="7">
        <v>976.22</v>
      </c>
      <c r="F100" s="20">
        <f t="shared" si="22"/>
        <v>976.22</v>
      </c>
      <c r="G100" s="7">
        <v>1057.7</v>
      </c>
      <c r="H100" s="7"/>
      <c r="I100" s="7"/>
      <c r="J100" s="7">
        <f aca="true" t="shared" si="23" ref="J100:J127">SUM(G100:I100)</f>
        <v>1057.7</v>
      </c>
      <c r="K100" s="7"/>
      <c r="L100" s="7"/>
      <c r="M100" s="7"/>
      <c r="N100" s="7"/>
      <c r="O100" s="7"/>
      <c r="P100" s="7"/>
      <c r="Q100" s="7"/>
      <c r="R100" s="7"/>
    </row>
    <row r="101" spans="1:18" ht="15">
      <c r="A101" s="5">
        <v>83</v>
      </c>
      <c r="B101" s="9" t="s">
        <v>90</v>
      </c>
      <c r="C101" s="6">
        <v>163.2</v>
      </c>
      <c r="D101" s="18"/>
      <c r="E101" s="18">
        <v>5261.48</v>
      </c>
      <c r="F101" s="20">
        <f t="shared" si="22"/>
        <v>5261.48</v>
      </c>
      <c r="G101" s="18">
        <v>897.5</v>
      </c>
      <c r="H101" s="18"/>
      <c r="I101" s="18"/>
      <c r="J101" s="18">
        <f t="shared" si="23"/>
        <v>897.5</v>
      </c>
      <c r="K101" s="18"/>
      <c r="L101" s="18"/>
      <c r="M101" s="18"/>
      <c r="N101" s="18"/>
      <c r="O101" s="18"/>
      <c r="P101" s="18"/>
      <c r="Q101" s="18"/>
      <c r="R101" s="18"/>
    </row>
    <row r="102" spans="1:18" ht="15">
      <c r="A102" s="5">
        <v>84</v>
      </c>
      <c r="B102" s="9" t="s">
        <v>91</v>
      </c>
      <c r="C102" s="6">
        <v>76.6</v>
      </c>
      <c r="D102" s="18"/>
      <c r="E102" s="18"/>
      <c r="F102" s="20">
        <f t="shared" si="22"/>
        <v>0</v>
      </c>
      <c r="G102" s="18">
        <v>421.3</v>
      </c>
      <c r="H102" s="18"/>
      <c r="I102" s="18"/>
      <c r="J102" s="18">
        <f t="shared" si="23"/>
        <v>421.3</v>
      </c>
      <c r="K102" s="18"/>
      <c r="L102" s="18"/>
      <c r="M102" s="18"/>
      <c r="N102" s="18"/>
      <c r="O102" s="18"/>
      <c r="P102" s="18"/>
      <c r="Q102" s="18"/>
      <c r="R102" s="18"/>
    </row>
    <row r="103" spans="1:18" ht="15">
      <c r="A103" s="5">
        <v>85</v>
      </c>
      <c r="B103" s="9" t="s">
        <v>92</v>
      </c>
      <c r="C103" s="6">
        <v>100.3</v>
      </c>
      <c r="D103" s="18"/>
      <c r="E103" s="18"/>
      <c r="F103" s="20">
        <f t="shared" si="22"/>
        <v>0</v>
      </c>
      <c r="G103" s="18">
        <v>551.7</v>
      </c>
      <c r="H103" s="18"/>
      <c r="I103" s="18"/>
      <c r="J103" s="18">
        <f t="shared" si="23"/>
        <v>551.7</v>
      </c>
      <c r="K103" s="18"/>
      <c r="L103" s="18"/>
      <c r="M103" s="18"/>
      <c r="N103" s="18"/>
      <c r="O103" s="18"/>
      <c r="P103" s="18"/>
      <c r="Q103" s="18"/>
      <c r="R103" s="18"/>
    </row>
    <row r="104" spans="1:18" ht="15">
      <c r="A104" s="5">
        <v>86</v>
      </c>
      <c r="B104" s="9" t="s">
        <v>93</v>
      </c>
      <c r="C104" s="6">
        <v>142.5</v>
      </c>
      <c r="D104" s="18"/>
      <c r="E104" s="18"/>
      <c r="F104" s="20">
        <f t="shared" si="22"/>
        <v>0</v>
      </c>
      <c r="G104" s="18">
        <v>968.6</v>
      </c>
      <c r="H104" s="18"/>
      <c r="I104" s="18"/>
      <c r="J104" s="18">
        <f t="shared" si="23"/>
        <v>968.6</v>
      </c>
      <c r="K104" s="18"/>
      <c r="L104" s="18"/>
      <c r="M104" s="18"/>
      <c r="N104" s="18"/>
      <c r="O104" s="18"/>
      <c r="P104" s="18"/>
      <c r="Q104" s="18"/>
      <c r="R104" s="18"/>
    </row>
    <row r="105" spans="1:18" ht="15">
      <c r="A105" s="5">
        <v>87</v>
      </c>
      <c r="B105" s="12" t="s">
        <v>95</v>
      </c>
      <c r="C105" s="6">
        <v>218.5</v>
      </c>
      <c r="D105" s="18">
        <v>-254.08</v>
      </c>
      <c r="E105" s="18">
        <v>2810.12</v>
      </c>
      <c r="F105" s="20">
        <f t="shared" si="22"/>
        <v>2556.04</v>
      </c>
      <c r="G105" s="18">
        <v>1201.9</v>
      </c>
      <c r="H105" s="18"/>
      <c r="I105" s="18"/>
      <c r="J105" s="18">
        <f t="shared" si="23"/>
        <v>1201.9</v>
      </c>
      <c r="K105" s="18"/>
      <c r="L105" s="18"/>
      <c r="M105" s="18"/>
      <c r="N105" s="18"/>
      <c r="O105" s="18"/>
      <c r="P105" s="18"/>
      <c r="Q105" s="18"/>
      <c r="R105" s="18"/>
    </row>
    <row r="106" spans="1:18" ht="15">
      <c r="A106" s="5">
        <v>88</v>
      </c>
      <c r="B106" s="12" t="s">
        <v>96</v>
      </c>
      <c r="C106" s="6">
        <v>145.3</v>
      </c>
      <c r="D106" s="18"/>
      <c r="E106" s="18"/>
      <c r="F106" s="20">
        <f t="shared" si="22"/>
        <v>0</v>
      </c>
      <c r="G106" s="18">
        <v>799.2</v>
      </c>
      <c r="H106" s="18"/>
      <c r="I106" s="18"/>
      <c r="J106" s="18">
        <f t="shared" si="23"/>
        <v>799.2</v>
      </c>
      <c r="K106" s="18"/>
      <c r="L106" s="18"/>
      <c r="M106" s="18"/>
      <c r="N106" s="18"/>
      <c r="O106" s="18"/>
      <c r="P106" s="18"/>
      <c r="Q106" s="18"/>
      <c r="R106" s="18"/>
    </row>
    <row r="107" spans="1:18" ht="15">
      <c r="A107" s="5">
        <v>89</v>
      </c>
      <c r="B107" s="12" t="s">
        <v>97</v>
      </c>
      <c r="C107" s="6">
        <v>126.7</v>
      </c>
      <c r="D107" s="18">
        <v>1186.36</v>
      </c>
      <c r="E107" s="18">
        <v>4084.74</v>
      </c>
      <c r="F107" s="20">
        <f t="shared" si="22"/>
        <v>5271.099999999999</v>
      </c>
      <c r="G107" s="18">
        <v>698.6</v>
      </c>
      <c r="H107" s="18"/>
      <c r="I107" s="18"/>
      <c r="J107" s="18">
        <f t="shared" si="23"/>
        <v>698.6</v>
      </c>
      <c r="K107" s="18"/>
      <c r="L107" s="18"/>
      <c r="M107" s="18"/>
      <c r="N107" s="18"/>
      <c r="O107" s="18"/>
      <c r="P107" s="18"/>
      <c r="Q107" s="18"/>
      <c r="R107" s="18"/>
    </row>
    <row r="108" spans="1:18" ht="15">
      <c r="A108" s="5">
        <v>90</v>
      </c>
      <c r="B108" s="12" t="s">
        <v>98</v>
      </c>
      <c r="C108" s="6">
        <v>127.1</v>
      </c>
      <c r="D108" s="18"/>
      <c r="E108" s="18"/>
      <c r="F108" s="20">
        <f t="shared" si="22"/>
        <v>0</v>
      </c>
      <c r="G108" s="18">
        <v>699.1</v>
      </c>
      <c r="H108" s="18"/>
      <c r="I108" s="18"/>
      <c r="J108" s="18">
        <f t="shared" si="23"/>
        <v>699.1</v>
      </c>
      <c r="K108" s="18"/>
      <c r="L108" s="18"/>
      <c r="M108" s="18"/>
      <c r="N108" s="18"/>
      <c r="O108" s="18"/>
      <c r="P108" s="18"/>
      <c r="Q108" s="18"/>
      <c r="R108" s="18"/>
    </row>
    <row r="109" spans="1:18" ht="15">
      <c r="A109" s="5">
        <v>91</v>
      </c>
      <c r="B109" s="12" t="s">
        <v>99</v>
      </c>
      <c r="C109" s="6">
        <v>162.5</v>
      </c>
      <c r="D109" s="18"/>
      <c r="E109" s="18"/>
      <c r="F109" s="20">
        <f t="shared" si="22"/>
        <v>0</v>
      </c>
      <c r="G109" s="18">
        <v>893.3</v>
      </c>
      <c r="H109" s="18"/>
      <c r="I109" s="18"/>
      <c r="J109" s="18">
        <f t="shared" si="23"/>
        <v>893.3</v>
      </c>
      <c r="K109" s="18"/>
      <c r="L109" s="18"/>
      <c r="M109" s="18"/>
      <c r="N109" s="18"/>
      <c r="O109" s="18"/>
      <c r="P109" s="18"/>
      <c r="Q109" s="18"/>
      <c r="R109" s="18"/>
    </row>
    <row r="110" spans="1:18" ht="15">
      <c r="A110" s="5">
        <v>92</v>
      </c>
      <c r="B110" s="12" t="s">
        <v>100</v>
      </c>
      <c r="C110" s="6">
        <v>53.2</v>
      </c>
      <c r="D110" s="18"/>
      <c r="E110" s="18"/>
      <c r="F110" s="20">
        <f t="shared" si="22"/>
        <v>0</v>
      </c>
      <c r="G110" s="18">
        <v>292.6</v>
      </c>
      <c r="H110" s="18"/>
      <c r="I110" s="18"/>
      <c r="J110" s="18">
        <f t="shared" si="23"/>
        <v>292.6</v>
      </c>
      <c r="K110" s="18"/>
      <c r="L110" s="18"/>
      <c r="M110" s="18"/>
      <c r="N110" s="18"/>
      <c r="O110" s="18"/>
      <c r="P110" s="18"/>
      <c r="Q110" s="18"/>
      <c r="R110" s="18"/>
    </row>
    <row r="111" spans="1:18" ht="15">
      <c r="A111" s="5">
        <v>93</v>
      </c>
      <c r="B111" s="12" t="s">
        <v>101</v>
      </c>
      <c r="C111" s="6">
        <v>180.1</v>
      </c>
      <c r="D111" s="18"/>
      <c r="E111" s="18"/>
      <c r="F111" s="20">
        <f t="shared" si="22"/>
        <v>0</v>
      </c>
      <c r="G111" s="18">
        <v>990.6</v>
      </c>
      <c r="H111" s="18"/>
      <c r="I111" s="18"/>
      <c r="J111" s="18">
        <f t="shared" si="23"/>
        <v>990.6</v>
      </c>
      <c r="K111" s="18"/>
      <c r="L111" s="18"/>
      <c r="M111" s="18"/>
      <c r="N111" s="18"/>
      <c r="O111" s="18"/>
      <c r="P111" s="18"/>
      <c r="Q111" s="18"/>
      <c r="R111" s="18"/>
    </row>
    <row r="112" spans="1:18" ht="15">
      <c r="A112" s="5">
        <v>94</v>
      </c>
      <c r="B112" s="12" t="s">
        <v>102</v>
      </c>
      <c r="C112" s="6">
        <v>198.6</v>
      </c>
      <c r="D112" s="18"/>
      <c r="E112" s="18"/>
      <c r="F112" s="20">
        <f t="shared" si="22"/>
        <v>0</v>
      </c>
      <c r="G112" s="18">
        <v>1092.4</v>
      </c>
      <c r="H112" s="18"/>
      <c r="I112" s="18"/>
      <c r="J112" s="18">
        <f t="shared" si="23"/>
        <v>1092.4</v>
      </c>
      <c r="K112" s="18"/>
      <c r="L112" s="18"/>
      <c r="M112" s="18"/>
      <c r="N112" s="18"/>
      <c r="O112" s="18"/>
      <c r="P112" s="18"/>
      <c r="Q112" s="18"/>
      <c r="R112" s="18"/>
    </row>
    <row r="113" spans="1:18" ht="15">
      <c r="A113" s="5">
        <v>95</v>
      </c>
      <c r="B113" s="12" t="s">
        <v>103</v>
      </c>
      <c r="C113" s="6">
        <v>288.4</v>
      </c>
      <c r="D113" s="18"/>
      <c r="E113" s="18"/>
      <c r="F113" s="20">
        <f t="shared" si="22"/>
        <v>0</v>
      </c>
      <c r="G113" s="18">
        <v>1586.2</v>
      </c>
      <c r="H113" s="18"/>
      <c r="I113" s="18"/>
      <c r="J113" s="18">
        <f t="shared" si="23"/>
        <v>1586.2</v>
      </c>
      <c r="K113" s="18"/>
      <c r="L113" s="18"/>
      <c r="M113" s="18"/>
      <c r="N113" s="18"/>
      <c r="O113" s="18"/>
      <c r="P113" s="18"/>
      <c r="Q113" s="18"/>
      <c r="R113" s="18"/>
    </row>
    <row r="114" spans="1:18" ht="15">
      <c r="A114" s="5">
        <v>96</v>
      </c>
      <c r="B114" s="12" t="s">
        <v>104</v>
      </c>
      <c r="C114" s="6">
        <v>143</v>
      </c>
      <c r="D114" s="18"/>
      <c r="E114" s="18"/>
      <c r="F114" s="20">
        <f t="shared" si="22"/>
        <v>0</v>
      </c>
      <c r="G114" s="18">
        <v>786.5</v>
      </c>
      <c r="H114" s="18"/>
      <c r="I114" s="18"/>
      <c r="J114" s="18">
        <f t="shared" si="23"/>
        <v>786.5</v>
      </c>
      <c r="K114" s="18"/>
      <c r="L114" s="18"/>
      <c r="M114" s="18"/>
      <c r="N114" s="18"/>
      <c r="O114" s="18"/>
      <c r="P114" s="18"/>
      <c r="Q114" s="18"/>
      <c r="R114" s="18"/>
    </row>
    <row r="115" spans="1:18" ht="15">
      <c r="A115" s="5">
        <v>97</v>
      </c>
      <c r="B115" s="12" t="s">
        <v>105</v>
      </c>
      <c r="C115" s="6">
        <v>188.2</v>
      </c>
      <c r="D115" s="18"/>
      <c r="E115" s="18"/>
      <c r="F115" s="20">
        <f t="shared" si="22"/>
        <v>0</v>
      </c>
      <c r="G115" s="18">
        <v>1035.2</v>
      </c>
      <c r="H115" s="18"/>
      <c r="I115" s="18"/>
      <c r="J115" s="18">
        <f t="shared" si="23"/>
        <v>1035.2</v>
      </c>
      <c r="K115" s="18"/>
      <c r="L115" s="18"/>
      <c r="M115" s="18"/>
      <c r="N115" s="18"/>
      <c r="O115" s="18"/>
      <c r="P115" s="18"/>
      <c r="Q115" s="18"/>
      <c r="R115" s="18"/>
    </row>
    <row r="116" spans="1:18" ht="15">
      <c r="A116" s="5">
        <v>98</v>
      </c>
      <c r="B116" s="12" t="s">
        <v>106</v>
      </c>
      <c r="C116" s="6">
        <v>162.3</v>
      </c>
      <c r="D116" s="18"/>
      <c r="E116" s="18">
        <v>6206.83</v>
      </c>
      <c r="F116" s="20">
        <f t="shared" si="22"/>
        <v>6206.83</v>
      </c>
      <c r="G116" s="18">
        <v>892.7</v>
      </c>
      <c r="H116" s="18"/>
      <c r="I116" s="18"/>
      <c r="J116" s="18">
        <f t="shared" si="23"/>
        <v>892.7</v>
      </c>
      <c r="K116" s="18"/>
      <c r="L116" s="18"/>
      <c r="M116" s="18"/>
      <c r="N116" s="18"/>
      <c r="O116" s="18"/>
      <c r="P116" s="18"/>
      <c r="Q116" s="18"/>
      <c r="R116" s="18"/>
    </row>
    <row r="117" spans="1:18" ht="15">
      <c r="A117" s="5">
        <v>99</v>
      </c>
      <c r="B117" s="12" t="s">
        <v>107</v>
      </c>
      <c r="C117" s="6">
        <v>167.3</v>
      </c>
      <c r="D117" s="18"/>
      <c r="E117" s="18"/>
      <c r="F117" s="20">
        <f t="shared" si="22"/>
        <v>0</v>
      </c>
      <c r="G117" s="18">
        <v>920.2</v>
      </c>
      <c r="H117" s="18"/>
      <c r="I117" s="18"/>
      <c r="J117" s="18">
        <f t="shared" si="23"/>
        <v>920.2</v>
      </c>
      <c r="K117" s="18"/>
      <c r="L117" s="18"/>
      <c r="M117" s="18"/>
      <c r="N117" s="18"/>
      <c r="O117" s="18"/>
      <c r="P117" s="18"/>
      <c r="Q117" s="18"/>
      <c r="R117" s="18"/>
    </row>
    <row r="118" spans="1:18" ht="15">
      <c r="A118" s="5">
        <v>100</v>
      </c>
      <c r="B118" s="12" t="s">
        <v>108</v>
      </c>
      <c r="C118" s="6">
        <v>202.7</v>
      </c>
      <c r="D118" s="18"/>
      <c r="E118" s="18"/>
      <c r="F118" s="20">
        <f t="shared" si="22"/>
        <v>0</v>
      </c>
      <c r="G118" s="18">
        <v>1114.9</v>
      </c>
      <c r="H118" s="18"/>
      <c r="I118" s="18"/>
      <c r="J118" s="18">
        <f t="shared" si="23"/>
        <v>1114.9</v>
      </c>
      <c r="K118" s="18"/>
      <c r="L118" s="18"/>
      <c r="M118" s="18"/>
      <c r="N118" s="18"/>
      <c r="O118" s="18"/>
      <c r="P118" s="18"/>
      <c r="Q118" s="18"/>
      <c r="R118" s="18"/>
    </row>
    <row r="119" spans="1:18" ht="15">
      <c r="A119" s="5">
        <v>101</v>
      </c>
      <c r="B119" s="12" t="s">
        <v>109</v>
      </c>
      <c r="C119" s="6">
        <v>82.4</v>
      </c>
      <c r="D119" s="18"/>
      <c r="E119" s="18"/>
      <c r="F119" s="20">
        <f t="shared" si="22"/>
        <v>0</v>
      </c>
      <c r="G119" s="18">
        <v>453.2</v>
      </c>
      <c r="H119" s="18"/>
      <c r="I119" s="18"/>
      <c r="J119" s="18">
        <f t="shared" si="23"/>
        <v>453.2</v>
      </c>
      <c r="K119" s="18"/>
      <c r="L119" s="18"/>
      <c r="M119" s="18"/>
      <c r="N119" s="18"/>
      <c r="O119" s="18"/>
      <c r="P119" s="18"/>
      <c r="Q119" s="18"/>
      <c r="R119" s="18"/>
    </row>
    <row r="120" spans="1:18" ht="15">
      <c r="A120" s="5">
        <v>102</v>
      </c>
      <c r="B120" s="12" t="s">
        <v>110</v>
      </c>
      <c r="C120" s="6">
        <v>67.5</v>
      </c>
      <c r="D120" s="18"/>
      <c r="E120" s="18">
        <v>-2620.39</v>
      </c>
      <c r="F120" s="20">
        <f t="shared" si="22"/>
        <v>-2620.39</v>
      </c>
      <c r="G120" s="18">
        <v>371.3</v>
      </c>
      <c r="H120" s="18"/>
      <c r="I120" s="18"/>
      <c r="J120" s="18">
        <f t="shared" si="23"/>
        <v>371.3</v>
      </c>
      <c r="K120" s="18"/>
      <c r="L120" s="18"/>
      <c r="M120" s="18"/>
      <c r="N120" s="18"/>
      <c r="O120" s="18"/>
      <c r="P120" s="18"/>
      <c r="Q120" s="18"/>
      <c r="R120" s="18"/>
    </row>
    <row r="121" spans="1:18" ht="15">
      <c r="A121" s="5">
        <v>103</v>
      </c>
      <c r="B121" s="12" t="s">
        <v>111</v>
      </c>
      <c r="C121" s="6">
        <v>220.9</v>
      </c>
      <c r="D121" s="18"/>
      <c r="E121" s="18"/>
      <c r="F121" s="20">
        <f t="shared" si="22"/>
        <v>0</v>
      </c>
      <c r="G121" s="18">
        <v>1215</v>
      </c>
      <c r="H121" s="18"/>
      <c r="I121" s="18"/>
      <c r="J121" s="18">
        <f t="shared" si="23"/>
        <v>1215</v>
      </c>
      <c r="K121" s="18"/>
      <c r="L121" s="18"/>
      <c r="M121" s="18"/>
      <c r="N121" s="18"/>
      <c r="O121" s="18"/>
      <c r="P121" s="18"/>
      <c r="Q121" s="18"/>
      <c r="R121" s="18"/>
    </row>
    <row r="122" spans="1:18" ht="15">
      <c r="A122" s="5">
        <v>104</v>
      </c>
      <c r="B122" s="12" t="s">
        <v>112</v>
      </c>
      <c r="C122" s="6">
        <v>76.4</v>
      </c>
      <c r="D122" s="18"/>
      <c r="E122" s="18"/>
      <c r="F122" s="20">
        <f t="shared" si="22"/>
        <v>0</v>
      </c>
      <c r="G122" s="18">
        <v>420.2</v>
      </c>
      <c r="H122" s="18"/>
      <c r="I122" s="18"/>
      <c r="J122" s="18">
        <f t="shared" si="23"/>
        <v>420.2</v>
      </c>
      <c r="K122" s="18"/>
      <c r="L122" s="18"/>
      <c r="M122" s="18"/>
      <c r="N122" s="18"/>
      <c r="O122" s="18"/>
      <c r="P122" s="18"/>
      <c r="Q122" s="18"/>
      <c r="R122" s="18"/>
    </row>
    <row r="123" spans="1:18" ht="15">
      <c r="A123" s="5">
        <v>105</v>
      </c>
      <c r="B123" s="12" t="s">
        <v>113</v>
      </c>
      <c r="C123" s="6">
        <v>94.3</v>
      </c>
      <c r="D123" s="18"/>
      <c r="E123" s="18"/>
      <c r="F123" s="20">
        <f t="shared" si="22"/>
        <v>0</v>
      </c>
      <c r="G123" s="18">
        <v>1047.8</v>
      </c>
      <c r="H123" s="18"/>
      <c r="I123" s="18"/>
      <c r="J123" s="18">
        <f t="shared" si="23"/>
        <v>1047.8</v>
      </c>
      <c r="K123" s="18"/>
      <c r="L123" s="18"/>
      <c r="M123" s="18"/>
      <c r="N123" s="18"/>
      <c r="O123" s="18"/>
      <c r="P123" s="18"/>
      <c r="Q123" s="18"/>
      <c r="R123" s="18"/>
    </row>
    <row r="124" spans="1:18" ht="15">
      <c r="A124" s="5">
        <v>106</v>
      </c>
      <c r="B124" s="12" t="s">
        <v>114</v>
      </c>
      <c r="C124" s="6">
        <v>144.5</v>
      </c>
      <c r="D124" s="18"/>
      <c r="E124" s="18"/>
      <c r="F124" s="20">
        <f t="shared" si="22"/>
        <v>0</v>
      </c>
      <c r="G124" s="18">
        <v>794.8</v>
      </c>
      <c r="H124" s="18"/>
      <c r="I124" s="18"/>
      <c r="J124" s="18">
        <f t="shared" si="23"/>
        <v>794.8</v>
      </c>
      <c r="K124" s="18"/>
      <c r="L124" s="18"/>
      <c r="M124" s="18"/>
      <c r="N124" s="18"/>
      <c r="O124" s="18"/>
      <c r="P124" s="18"/>
      <c r="Q124" s="18"/>
      <c r="R124" s="18"/>
    </row>
    <row r="125" spans="1:18" ht="15">
      <c r="A125" s="5">
        <v>107</v>
      </c>
      <c r="B125" s="12" t="s">
        <v>115</v>
      </c>
      <c r="C125" s="6">
        <v>129.9</v>
      </c>
      <c r="D125" s="18"/>
      <c r="E125" s="18">
        <v>1054.47</v>
      </c>
      <c r="F125" s="20">
        <f t="shared" si="22"/>
        <v>1054.47</v>
      </c>
      <c r="G125" s="18">
        <v>714.5</v>
      </c>
      <c r="H125" s="18"/>
      <c r="I125" s="18"/>
      <c r="J125" s="18">
        <f t="shared" si="23"/>
        <v>714.5</v>
      </c>
      <c r="K125" s="18"/>
      <c r="L125" s="18"/>
      <c r="M125" s="18"/>
      <c r="N125" s="18"/>
      <c r="O125" s="18"/>
      <c r="P125" s="18"/>
      <c r="Q125" s="18"/>
      <c r="R125" s="18"/>
    </row>
    <row r="126" spans="1:18" ht="15">
      <c r="A126" s="5">
        <v>108</v>
      </c>
      <c r="B126" s="12" t="s">
        <v>116</v>
      </c>
      <c r="C126" s="6">
        <v>226.4</v>
      </c>
      <c r="D126" s="18"/>
      <c r="E126" s="18"/>
      <c r="F126" s="20">
        <f t="shared" si="22"/>
        <v>0</v>
      </c>
      <c r="G126" s="18">
        <v>1245.3</v>
      </c>
      <c r="H126" s="18"/>
      <c r="I126" s="18"/>
      <c r="J126" s="18">
        <f t="shared" si="23"/>
        <v>1245.3</v>
      </c>
      <c r="K126" s="18"/>
      <c r="L126" s="18"/>
      <c r="M126" s="18"/>
      <c r="N126" s="18"/>
      <c r="O126" s="18"/>
      <c r="P126" s="18"/>
      <c r="Q126" s="18"/>
      <c r="R126" s="18"/>
    </row>
    <row r="127" spans="1:18" ht="15">
      <c r="A127" s="7">
        <v>109</v>
      </c>
      <c r="B127" s="7" t="s">
        <v>117</v>
      </c>
      <c r="C127" s="7">
        <v>50.5</v>
      </c>
      <c r="D127" s="7"/>
      <c r="E127" s="7"/>
      <c r="F127" s="20">
        <f t="shared" si="22"/>
        <v>0</v>
      </c>
      <c r="G127" s="7">
        <v>83.34</v>
      </c>
      <c r="H127" s="7"/>
      <c r="I127" s="7"/>
      <c r="J127" s="7">
        <f t="shared" si="23"/>
        <v>83.34</v>
      </c>
      <c r="K127" s="7"/>
      <c r="L127" s="7"/>
      <c r="M127" s="7"/>
      <c r="N127" s="7"/>
      <c r="O127" s="7"/>
      <c r="P127" s="7"/>
      <c r="Q127" s="7"/>
      <c r="R127" s="7"/>
    </row>
    <row r="128" spans="1:18" ht="15">
      <c r="A128" s="15"/>
      <c r="B128" s="15"/>
      <c r="C128" s="15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 ht="1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</row>
    <row r="130" spans="1:18" s="3" customFormat="1" ht="29.25" customHeight="1">
      <c r="A130" s="31" t="s">
        <v>9</v>
      </c>
      <c r="B130" s="31" t="s">
        <v>0</v>
      </c>
      <c r="C130" s="31" t="s">
        <v>1</v>
      </c>
      <c r="D130" s="31" t="s">
        <v>3</v>
      </c>
      <c r="E130" s="31"/>
      <c r="F130" s="31" t="s">
        <v>6</v>
      </c>
      <c r="G130" s="31" t="s">
        <v>159</v>
      </c>
      <c r="H130" s="31"/>
      <c r="I130" s="31"/>
      <c r="J130" s="31" t="s">
        <v>2</v>
      </c>
      <c r="K130" s="31" t="s">
        <v>158</v>
      </c>
      <c r="L130" s="31"/>
      <c r="M130" s="31"/>
      <c r="N130" s="31" t="s">
        <v>8</v>
      </c>
      <c r="O130" s="31" t="s">
        <v>161</v>
      </c>
      <c r="P130" s="31"/>
      <c r="Q130" s="31"/>
      <c r="R130" s="31" t="s">
        <v>6</v>
      </c>
    </row>
    <row r="131" spans="1:18" s="3" customFormat="1" ht="56.25">
      <c r="A131" s="32"/>
      <c r="B131" s="32"/>
      <c r="C131" s="32"/>
      <c r="D131" s="4" t="s">
        <v>4</v>
      </c>
      <c r="E131" s="4" t="s">
        <v>5</v>
      </c>
      <c r="F131" s="32"/>
      <c r="G131" s="4" t="s">
        <v>7</v>
      </c>
      <c r="H131" s="4" t="s">
        <v>4</v>
      </c>
      <c r="I131" s="4" t="s">
        <v>5</v>
      </c>
      <c r="J131" s="32"/>
      <c r="K131" s="4" t="s">
        <v>7</v>
      </c>
      <c r="L131" s="4" t="s">
        <v>4</v>
      </c>
      <c r="M131" s="4" t="s">
        <v>5</v>
      </c>
      <c r="N131" s="32"/>
      <c r="O131" s="4" t="s">
        <v>7</v>
      </c>
      <c r="P131" s="4" t="s">
        <v>4</v>
      </c>
      <c r="Q131" s="4" t="s">
        <v>5</v>
      </c>
      <c r="R131" s="32"/>
    </row>
    <row r="132" spans="1:18" ht="15">
      <c r="A132" s="5">
        <v>110</v>
      </c>
      <c r="B132" s="12" t="s">
        <v>118</v>
      </c>
      <c r="C132" s="6">
        <v>202.4</v>
      </c>
      <c r="D132" s="19"/>
      <c r="E132" s="19"/>
      <c r="F132" s="20">
        <f aca="true" t="shared" si="24" ref="F132:F159">D132+E132</f>
        <v>0</v>
      </c>
      <c r="G132" s="19">
        <v>1113.2</v>
      </c>
      <c r="H132" s="19"/>
      <c r="I132" s="19"/>
      <c r="J132" s="19">
        <f aca="true" t="shared" si="25" ref="J132:J159">SUM(G132:I132)</f>
        <v>1113.2</v>
      </c>
      <c r="K132" s="19"/>
      <c r="L132" s="19"/>
      <c r="M132" s="19"/>
      <c r="N132" s="19"/>
      <c r="O132" s="19"/>
      <c r="P132" s="19"/>
      <c r="Q132" s="19"/>
      <c r="R132" s="19"/>
    </row>
    <row r="133" spans="1:18" ht="15">
      <c r="A133" s="5">
        <v>111</v>
      </c>
      <c r="B133" s="12" t="s">
        <v>119</v>
      </c>
      <c r="C133" s="6">
        <v>39.5</v>
      </c>
      <c r="D133" s="19"/>
      <c r="E133" s="19"/>
      <c r="F133" s="20">
        <f t="shared" si="24"/>
        <v>0</v>
      </c>
      <c r="G133" s="19">
        <v>65.19</v>
      </c>
      <c r="H133" s="19"/>
      <c r="I133" s="19"/>
      <c r="J133" s="19">
        <f t="shared" si="25"/>
        <v>65.19</v>
      </c>
      <c r="K133" s="19"/>
      <c r="L133" s="19"/>
      <c r="M133" s="19"/>
      <c r="N133" s="19"/>
      <c r="O133" s="19"/>
      <c r="P133" s="19"/>
      <c r="Q133" s="19"/>
      <c r="R133" s="19"/>
    </row>
    <row r="134" spans="1:18" ht="15">
      <c r="A134" s="5">
        <v>112</v>
      </c>
      <c r="B134" s="12" t="s">
        <v>120</v>
      </c>
      <c r="C134" s="6">
        <v>138.8</v>
      </c>
      <c r="D134" s="19">
        <v>-850.23</v>
      </c>
      <c r="E134" s="19"/>
      <c r="F134" s="20">
        <f t="shared" si="24"/>
        <v>-850.23</v>
      </c>
      <c r="G134" s="19">
        <v>763.4</v>
      </c>
      <c r="H134" s="19"/>
      <c r="I134" s="19"/>
      <c r="J134" s="19">
        <f t="shared" si="25"/>
        <v>763.4</v>
      </c>
      <c r="K134" s="19"/>
      <c r="L134" s="19"/>
      <c r="M134" s="19"/>
      <c r="N134" s="19"/>
      <c r="O134" s="19"/>
      <c r="P134" s="19"/>
      <c r="Q134" s="19"/>
      <c r="R134" s="19"/>
    </row>
    <row r="135" spans="1:18" ht="15">
      <c r="A135" s="5">
        <v>113</v>
      </c>
      <c r="B135" s="12" t="s">
        <v>121</v>
      </c>
      <c r="C135" s="6">
        <v>130.8</v>
      </c>
      <c r="D135" s="19"/>
      <c r="E135" s="19"/>
      <c r="F135" s="20">
        <f t="shared" si="24"/>
        <v>0</v>
      </c>
      <c r="G135" s="19">
        <v>719.4</v>
      </c>
      <c r="H135" s="19"/>
      <c r="I135" s="19"/>
      <c r="J135" s="19">
        <f t="shared" si="25"/>
        <v>719.4</v>
      </c>
      <c r="K135" s="19"/>
      <c r="L135" s="19"/>
      <c r="M135" s="19"/>
      <c r="N135" s="19"/>
      <c r="O135" s="19"/>
      <c r="P135" s="19"/>
      <c r="Q135" s="19"/>
      <c r="R135" s="19"/>
    </row>
    <row r="136" spans="1:18" ht="15">
      <c r="A136" s="5">
        <v>114</v>
      </c>
      <c r="B136" s="12" t="s">
        <v>122</v>
      </c>
      <c r="C136" s="6">
        <v>197.2</v>
      </c>
      <c r="D136" s="19"/>
      <c r="E136" s="19"/>
      <c r="F136" s="20">
        <f t="shared" si="24"/>
        <v>0</v>
      </c>
      <c r="G136" s="19">
        <v>1084.6</v>
      </c>
      <c r="H136" s="19"/>
      <c r="I136" s="19"/>
      <c r="J136" s="19">
        <f t="shared" si="25"/>
        <v>1084.6</v>
      </c>
      <c r="K136" s="19"/>
      <c r="L136" s="19"/>
      <c r="M136" s="19"/>
      <c r="N136" s="19"/>
      <c r="O136" s="19"/>
      <c r="P136" s="19"/>
      <c r="Q136" s="19"/>
      <c r="R136" s="19"/>
    </row>
    <row r="137" spans="1:18" ht="15">
      <c r="A137" s="5">
        <v>115</v>
      </c>
      <c r="B137" s="12" t="s">
        <v>123</v>
      </c>
      <c r="C137" s="6">
        <v>90.7</v>
      </c>
      <c r="D137" s="19"/>
      <c r="E137" s="19"/>
      <c r="F137" s="20">
        <f t="shared" si="24"/>
        <v>0</v>
      </c>
      <c r="G137" s="19">
        <v>498.9</v>
      </c>
      <c r="H137" s="19"/>
      <c r="I137" s="19"/>
      <c r="J137" s="19">
        <f t="shared" si="25"/>
        <v>498.9</v>
      </c>
      <c r="K137" s="19"/>
      <c r="L137" s="19"/>
      <c r="M137" s="19"/>
      <c r="N137" s="19"/>
      <c r="O137" s="19"/>
      <c r="P137" s="19"/>
      <c r="Q137" s="19"/>
      <c r="R137" s="19"/>
    </row>
    <row r="138" spans="1:18" ht="15">
      <c r="A138" s="5">
        <v>116</v>
      </c>
      <c r="B138" s="12" t="s">
        <v>124</v>
      </c>
      <c r="C138" s="6">
        <v>165.2</v>
      </c>
      <c r="D138" s="19"/>
      <c r="E138" s="19"/>
      <c r="F138" s="20">
        <f t="shared" si="24"/>
        <v>0</v>
      </c>
      <c r="G138" s="19">
        <v>908.7</v>
      </c>
      <c r="H138" s="19"/>
      <c r="I138" s="19"/>
      <c r="J138" s="19">
        <f t="shared" si="25"/>
        <v>908.7</v>
      </c>
      <c r="K138" s="19"/>
      <c r="L138" s="19"/>
      <c r="M138" s="19"/>
      <c r="N138" s="19"/>
      <c r="O138" s="19"/>
      <c r="P138" s="19"/>
      <c r="Q138" s="19"/>
      <c r="R138" s="19"/>
    </row>
    <row r="139" spans="1:18" ht="15">
      <c r="A139" s="5">
        <v>117</v>
      </c>
      <c r="B139" s="12" t="s">
        <v>125</v>
      </c>
      <c r="C139" s="6">
        <v>100.7</v>
      </c>
      <c r="D139" s="19"/>
      <c r="E139" s="19"/>
      <c r="F139" s="20">
        <f t="shared" si="24"/>
        <v>0</v>
      </c>
      <c r="G139" s="19">
        <v>553.9</v>
      </c>
      <c r="H139" s="19"/>
      <c r="I139" s="19"/>
      <c r="J139" s="19">
        <f t="shared" si="25"/>
        <v>553.9</v>
      </c>
      <c r="K139" s="19"/>
      <c r="L139" s="19"/>
      <c r="M139" s="19"/>
      <c r="N139" s="19"/>
      <c r="O139" s="19"/>
      <c r="P139" s="19"/>
      <c r="Q139" s="19"/>
      <c r="R139" s="19"/>
    </row>
    <row r="140" spans="1:18" ht="15">
      <c r="A140" s="5">
        <v>118</v>
      </c>
      <c r="B140" s="12" t="s">
        <v>126</v>
      </c>
      <c r="C140" s="6">
        <v>157.8</v>
      </c>
      <c r="D140" s="19"/>
      <c r="E140" s="19"/>
      <c r="F140" s="20">
        <f t="shared" si="24"/>
        <v>0</v>
      </c>
      <c r="G140" s="19">
        <v>868</v>
      </c>
      <c r="H140" s="19"/>
      <c r="I140" s="19"/>
      <c r="J140" s="19">
        <f t="shared" si="25"/>
        <v>868</v>
      </c>
      <c r="K140" s="19"/>
      <c r="L140" s="19"/>
      <c r="M140" s="19"/>
      <c r="N140" s="19"/>
      <c r="O140" s="19"/>
      <c r="P140" s="19"/>
      <c r="Q140" s="19"/>
      <c r="R140" s="19"/>
    </row>
    <row r="141" spans="1:18" ht="15">
      <c r="A141" s="5">
        <v>119</v>
      </c>
      <c r="B141" s="12" t="s">
        <v>127</v>
      </c>
      <c r="C141" s="6">
        <v>99.7</v>
      </c>
      <c r="D141" s="19"/>
      <c r="E141" s="19"/>
      <c r="F141" s="20">
        <f t="shared" si="24"/>
        <v>0</v>
      </c>
      <c r="G141" s="19">
        <v>548.4</v>
      </c>
      <c r="H141" s="19"/>
      <c r="I141" s="19"/>
      <c r="J141" s="19">
        <f t="shared" si="25"/>
        <v>548.4</v>
      </c>
      <c r="K141" s="19"/>
      <c r="L141" s="19"/>
      <c r="M141" s="19"/>
      <c r="N141" s="19"/>
      <c r="O141" s="19"/>
      <c r="P141" s="19"/>
      <c r="Q141" s="19"/>
      <c r="R141" s="19"/>
    </row>
    <row r="142" spans="1:18" ht="15">
      <c r="A142" s="14">
        <v>120</v>
      </c>
      <c r="B142" s="14" t="s">
        <v>156</v>
      </c>
      <c r="C142" s="14">
        <v>164.4</v>
      </c>
      <c r="D142" s="19"/>
      <c r="E142" s="19"/>
      <c r="F142" s="20">
        <f t="shared" si="24"/>
        <v>0</v>
      </c>
      <c r="G142" s="19">
        <v>904.2</v>
      </c>
      <c r="H142" s="19"/>
      <c r="I142" s="19"/>
      <c r="J142" s="19">
        <f t="shared" si="25"/>
        <v>904.2</v>
      </c>
      <c r="K142" s="19"/>
      <c r="L142" s="19"/>
      <c r="M142" s="19"/>
      <c r="N142" s="19"/>
      <c r="O142" s="19"/>
      <c r="P142" s="19"/>
      <c r="Q142" s="19"/>
      <c r="R142" s="19"/>
    </row>
    <row r="143" spans="1:18" ht="15">
      <c r="A143" s="12">
        <v>121</v>
      </c>
      <c r="B143" s="12" t="s">
        <v>128</v>
      </c>
      <c r="C143" s="12">
        <v>137.5</v>
      </c>
      <c r="D143" s="19"/>
      <c r="E143" s="19"/>
      <c r="F143" s="20">
        <f t="shared" si="24"/>
        <v>0</v>
      </c>
      <c r="G143" s="19">
        <v>756.3</v>
      </c>
      <c r="H143" s="19"/>
      <c r="I143" s="19"/>
      <c r="J143" s="19">
        <f t="shared" si="25"/>
        <v>756.3</v>
      </c>
      <c r="K143" s="19"/>
      <c r="L143" s="19"/>
      <c r="M143" s="19"/>
      <c r="N143" s="19"/>
      <c r="O143" s="19"/>
      <c r="P143" s="19"/>
      <c r="Q143" s="19"/>
      <c r="R143" s="19"/>
    </row>
    <row r="144" spans="1:18" ht="15">
      <c r="A144" s="12">
        <v>122</v>
      </c>
      <c r="B144" s="12" t="s">
        <v>129</v>
      </c>
      <c r="C144" s="12">
        <v>54.5</v>
      </c>
      <c r="D144" s="19"/>
      <c r="E144" s="19"/>
      <c r="F144" s="20">
        <f t="shared" si="24"/>
        <v>0</v>
      </c>
      <c r="G144" s="19">
        <v>299.8</v>
      </c>
      <c r="H144" s="19"/>
      <c r="I144" s="19"/>
      <c r="J144" s="19">
        <f t="shared" si="25"/>
        <v>299.8</v>
      </c>
      <c r="K144" s="19"/>
      <c r="L144" s="19"/>
      <c r="M144" s="19"/>
      <c r="N144" s="19"/>
      <c r="O144" s="19"/>
      <c r="P144" s="19"/>
      <c r="Q144" s="19"/>
      <c r="R144" s="19"/>
    </row>
    <row r="145" spans="1:18" ht="15">
      <c r="A145" s="12">
        <v>123</v>
      </c>
      <c r="B145" s="12" t="s">
        <v>130</v>
      </c>
      <c r="C145" s="12">
        <v>70.4</v>
      </c>
      <c r="D145" s="19"/>
      <c r="E145" s="19">
        <v>2269.66</v>
      </c>
      <c r="F145" s="20">
        <f t="shared" si="24"/>
        <v>2269.66</v>
      </c>
      <c r="G145" s="19">
        <v>116.19</v>
      </c>
      <c r="H145" s="19"/>
      <c r="I145" s="19"/>
      <c r="J145" s="19">
        <f t="shared" si="25"/>
        <v>116.19</v>
      </c>
      <c r="K145" s="19"/>
      <c r="L145" s="19"/>
      <c r="M145" s="19"/>
      <c r="N145" s="19"/>
      <c r="O145" s="19"/>
      <c r="P145" s="19"/>
      <c r="Q145" s="19"/>
      <c r="R145" s="19"/>
    </row>
    <row r="146" spans="1:18" ht="15">
      <c r="A146" s="12">
        <v>124</v>
      </c>
      <c r="B146" s="12" t="s">
        <v>131</v>
      </c>
      <c r="C146" s="12">
        <v>26.5</v>
      </c>
      <c r="D146" s="19"/>
      <c r="E146" s="19"/>
      <c r="F146" s="20">
        <f t="shared" si="24"/>
        <v>0</v>
      </c>
      <c r="G146" s="19">
        <v>145.8</v>
      </c>
      <c r="H146" s="19"/>
      <c r="I146" s="19"/>
      <c r="J146" s="19">
        <f t="shared" si="25"/>
        <v>145.8</v>
      </c>
      <c r="K146" s="19"/>
      <c r="L146" s="19"/>
      <c r="M146" s="19"/>
      <c r="N146" s="19"/>
      <c r="O146" s="19"/>
      <c r="P146" s="19"/>
      <c r="Q146" s="19"/>
      <c r="R146" s="19"/>
    </row>
    <row r="147" spans="1:18" ht="15">
      <c r="A147" s="12">
        <v>125</v>
      </c>
      <c r="B147" s="12" t="s">
        <v>132</v>
      </c>
      <c r="C147" s="12">
        <v>41.8</v>
      </c>
      <c r="D147" s="19"/>
      <c r="E147" s="19"/>
      <c r="F147" s="20">
        <f t="shared" si="24"/>
        <v>0</v>
      </c>
      <c r="G147" s="19">
        <v>114.95</v>
      </c>
      <c r="H147" s="19"/>
      <c r="I147" s="19"/>
      <c r="J147" s="19">
        <f t="shared" si="25"/>
        <v>114.95</v>
      </c>
      <c r="K147" s="19"/>
      <c r="L147" s="19"/>
      <c r="M147" s="19"/>
      <c r="N147" s="19"/>
      <c r="O147" s="19"/>
      <c r="P147" s="19"/>
      <c r="Q147" s="19"/>
      <c r="R147" s="19"/>
    </row>
    <row r="148" spans="1:18" ht="15">
      <c r="A148" s="12">
        <v>126</v>
      </c>
      <c r="B148" s="12" t="s">
        <v>133</v>
      </c>
      <c r="C148" s="12">
        <v>46.7</v>
      </c>
      <c r="D148" s="19"/>
      <c r="E148" s="19"/>
      <c r="F148" s="20">
        <f t="shared" si="24"/>
        <v>0</v>
      </c>
      <c r="G148" s="19">
        <v>256.9</v>
      </c>
      <c r="H148" s="19"/>
      <c r="I148" s="19"/>
      <c r="J148" s="19">
        <f t="shared" si="25"/>
        <v>256.9</v>
      </c>
      <c r="K148" s="19"/>
      <c r="L148" s="19"/>
      <c r="M148" s="19"/>
      <c r="N148" s="19"/>
      <c r="O148" s="19"/>
      <c r="P148" s="19"/>
      <c r="Q148" s="19"/>
      <c r="R148" s="19"/>
    </row>
    <row r="149" spans="1:18" ht="15">
      <c r="A149" s="12">
        <v>127</v>
      </c>
      <c r="B149" s="12" t="s">
        <v>134</v>
      </c>
      <c r="C149" s="12">
        <v>49.2</v>
      </c>
      <c r="D149" s="19"/>
      <c r="E149" s="19"/>
      <c r="F149" s="20">
        <f t="shared" si="24"/>
        <v>0</v>
      </c>
      <c r="G149" s="24">
        <v>187.03</v>
      </c>
      <c r="H149" s="19"/>
      <c r="I149" s="19"/>
      <c r="J149" s="19">
        <f t="shared" si="25"/>
        <v>187.03</v>
      </c>
      <c r="K149" s="19"/>
      <c r="L149" s="19"/>
      <c r="M149" s="19"/>
      <c r="N149" s="19"/>
      <c r="O149" s="19"/>
      <c r="P149" s="19"/>
      <c r="Q149" s="19"/>
      <c r="R149" s="19"/>
    </row>
    <row r="150" spans="1:18" ht="15">
      <c r="A150" s="12">
        <v>128</v>
      </c>
      <c r="B150" s="12" t="s">
        <v>135</v>
      </c>
      <c r="C150" s="12">
        <v>53.6</v>
      </c>
      <c r="D150" s="19"/>
      <c r="E150" s="19"/>
      <c r="F150" s="20">
        <f t="shared" si="24"/>
        <v>0</v>
      </c>
      <c r="G150" s="24">
        <v>0</v>
      </c>
      <c r="H150" s="19"/>
      <c r="I150" s="19"/>
      <c r="J150" s="19">
        <f t="shared" si="25"/>
        <v>0</v>
      </c>
      <c r="K150" s="19"/>
      <c r="L150" s="19"/>
      <c r="M150" s="19"/>
      <c r="N150" s="19"/>
      <c r="O150" s="19"/>
      <c r="P150" s="19"/>
      <c r="Q150" s="19"/>
      <c r="R150" s="19"/>
    </row>
    <row r="151" spans="1:18" ht="15">
      <c r="A151" s="12">
        <v>129</v>
      </c>
      <c r="B151" s="12" t="s">
        <v>136</v>
      </c>
      <c r="C151" s="12">
        <v>48.9</v>
      </c>
      <c r="D151" s="19"/>
      <c r="E151" s="19"/>
      <c r="F151" s="20">
        <f t="shared" si="24"/>
        <v>0</v>
      </c>
      <c r="G151" s="24">
        <v>269</v>
      </c>
      <c r="H151" s="19"/>
      <c r="I151" s="19"/>
      <c r="J151" s="19">
        <f t="shared" si="25"/>
        <v>269</v>
      </c>
      <c r="K151" s="19"/>
      <c r="L151" s="19"/>
      <c r="M151" s="19"/>
      <c r="N151" s="19"/>
      <c r="O151" s="19"/>
      <c r="P151" s="19"/>
      <c r="Q151" s="19"/>
      <c r="R151" s="19"/>
    </row>
    <row r="152" spans="1:18" ht="15">
      <c r="A152" s="12">
        <v>130</v>
      </c>
      <c r="B152" s="12" t="s">
        <v>137</v>
      </c>
      <c r="C152" s="12">
        <v>29</v>
      </c>
      <c r="D152" s="19"/>
      <c r="E152" s="19"/>
      <c r="F152" s="20">
        <f t="shared" si="24"/>
        <v>0</v>
      </c>
      <c r="G152" s="24">
        <v>95.7</v>
      </c>
      <c r="H152" s="19"/>
      <c r="I152" s="19"/>
      <c r="J152" s="19">
        <f t="shared" si="25"/>
        <v>95.7</v>
      </c>
      <c r="K152" s="19"/>
      <c r="L152" s="19"/>
      <c r="M152" s="19"/>
      <c r="N152" s="19"/>
      <c r="O152" s="19"/>
      <c r="P152" s="19"/>
      <c r="Q152" s="19"/>
      <c r="R152" s="19"/>
    </row>
    <row r="153" spans="1:18" ht="15">
      <c r="A153" s="12">
        <v>131</v>
      </c>
      <c r="B153" s="12" t="s">
        <v>138</v>
      </c>
      <c r="C153" s="12">
        <v>30.7</v>
      </c>
      <c r="D153" s="19"/>
      <c r="E153" s="19"/>
      <c r="F153" s="20">
        <f t="shared" si="24"/>
        <v>0</v>
      </c>
      <c r="G153" s="24">
        <v>168.9</v>
      </c>
      <c r="H153" s="19"/>
      <c r="I153" s="19"/>
      <c r="J153" s="19">
        <f t="shared" si="25"/>
        <v>168.9</v>
      </c>
      <c r="K153" s="19"/>
      <c r="L153" s="19"/>
      <c r="M153" s="19"/>
      <c r="N153" s="19"/>
      <c r="O153" s="19"/>
      <c r="P153" s="19"/>
      <c r="Q153" s="19"/>
      <c r="R153" s="19"/>
    </row>
    <row r="154" spans="1:18" ht="15">
      <c r="A154" s="12">
        <v>132</v>
      </c>
      <c r="B154" s="12" t="s">
        <v>139</v>
      </c>
      <c r="C154" s="12">
        <v>39.7</v>
      </c>
      <c r="D154" s="19"/>
      <c r="E154" s="19"/>
      <c r="F154" s="20">
        <f t="shared" si="24"/>
        <v>0</v>
      </c>
      <c r="G154" s="24">
        <v>218.4</v>
      </c>
      <c r="H154" s="19"/>
      <c r="I154" s="19"/>
      <c r="J154" s="19">
        <f t="shared" si="25"/>
        <v>218.4</v>
      </c>
      <c r="K154" s="19"/>
      <c r="L154" s="19"/>
      <c r="M154" s="19"/>
      <c r="N154" s="19"/>
      <c r="O154" s="19"/>
      <c r="P154" s="19"/>
      <c r="Q154" s="19"/>
      <c r="R154" s="19"/>
    </row>
    <row r="155" spans="1:18" ht="15">
      <c r="A155" s="12">
        <v>133</v>
      </c>
      <c r="B155" s="12" t="s">
        <v>140</v>
      </c>
      <c r="C155" s="12">
        <v>45.5</v>
      </c>
      <c r="D155" s="19"/>
      <c r="E155" s="19"/>
      <c r="F155" s="20">
        <f t="shared" si="24"/>
        <v>0</v>
      </c>
      <c r="G155" s="24">
        <v>250.3</v>
      </c>
      <c r="H155" s="19"/>
      <c r="I155" s="19"/>
      <c r="J155" s="19">
        <f t="shared" si="25"/>
        <v>250.3</v>
      </c>
      <c r="K155" s="19"/>
      <c r="L155" s="19"/>
      <c r="M155" s="19"/>
      <c r="N155" s="19"/>
      <c r="O155" s="19"/>
      <c r="P155" s="19"/>
      <c r="Q155" s="19"/>
      <c r="R155" s="19"/>
    </row>
    <row r="156" spans="1:18" ht="15">
      <c r="A156" s="12">
        <v>134</v>
      </c>
      <c r="B156" s="22" t="s">
        <v>162</v>
      </c>
      <c r="C156" s="12">
        <v>75</v>
      </c>
      <c r="D156" s="19"/>
      <c r="E156" s="19"/>
      <c r="F156" s="20">
        <f t="shared" si="24"/>
        <v>0</v>
      </c>
      <c r="G156" s="24">
        <v>412.5</v>
      </c>
      <c r="H156" s="19"/>
      <c r="I156" s="19"/>
      <c r="J156" s="19">
        <f t="shared" si="25"/>
        <v>412.5</v>
      </c>
      <c r="K156" s="19"/>
      <c r="L156" s="19"/>
      <c r="M156" s="19"/>
      <c r="N156" s="19"/>
      <c r="O156" s="19"/>
      <c r="P156" s="19"/>
      <c r="Q156" s="19"/>
      <c r="R156" s="19"/>
    </row>
    <row r="157" spans="1:18" ht="15">
      <c r="A157" s="12">
        <v>135</v>
      </c>
      <c r="B157" s="22" t="s">
        <v>163</v>
      </c>
      <c r="C157" s="12">
        <v>91.1</v>
      </c>
      <c r="D157" s="19"/>
      <c r="E157" s="19"/>
      <c r="F157" s="20">
        <f t="shared" si="24"/>
        <v>0</v>
      </c>
      <c r="G157" s="24">
        <v>530.6</v>
      </c>
      <c r="H157" s="19"/>
      <c r="I157" s="19"/>
      <c r="J157" s="19">
        <f t="shared" si="25"/>
        <v>530.6</v>
      </c>
      <c r="K157" s="19"/>
      <c r="L157" s="19"/>
      <c r="M157" s="19"/>
      <c r="N157" s="19"/>
      <c r="O157" s="19"/>
      <c r="P157" s="19"/>
      <c r="Q157" s="19"/>
      <c r="R157" s="19"/>
    </row>
    <row r="158" spans="1:18" ht="15">
      <c r="A158" s="12">
        <v>136</v>
      </c>
      <c r="B158" s="12" t="s">
        <v>141</v>
      </c>
      <c r="C158" s="12">
        <v>152.5</v>
      </c>
      <c r="D158" s="19"/>
      <c r="E158" s="19"/>
      <c r="F158" s="20">
        <f t="shared" si="24"/>
        <v>0</v>
      </c>
      <c r="G158" s="19">
        <v>838.8</v>
      </c>
      <c r="H158" s="19"/>
      <c r="I158" s="19"/>
      <c r="J158" s="19">
        <f t="shared" si="25"/>
        <v>838.8</v>
      </c>
      <c r="K158" s="19"/>
      <c r="L158" s="19"/>
      <c r="M158" s="19"/>
      <c r="N158" s="19"/>
      <c r="O158" s="19"/>
      <c r="P158" s="19"/>
      <c r="Q158" s="19"/>
      <c r="R158" s="19"/>
    </row>
    <row r="159" spans="1:18" ht="15">
      <c r="A159" s="12">
        <v>137</v>
      </c>
      <c r="B159" s="12" t="s">
        <v>142</v>
      </c>
      <c r="C159" s="12">
        <v>160.6</v>
      </c>
      <c r="D159" s="19"/>
      <c r="E159" s="19"/>
      <c r="F159" s="20">
        <f t="shared" si="24"/>
        <v>0</v>
      </c>
      <c r="G159" s="19">
        <v>883.3</v>
      </c>
      <c r="H159" s="19"/>
      <c r="I159" s="19"/>
      <c r="J159" s="19">
        <f t="shared" si="25"/>
        <v>883.3</v>
      </c>
      <c r="K159" s="19"/>
      <c r="L159" s="19"/>
      <c r="M159" s="19"/>
      <c r="N159" s="19"/>
      <c r="O159" s="19"/>
      <c r="P159" s="19"/>
      <c r="Q159" s="19"/>
      <c r="R159" s="19"/>
    </row>
    <row r="160" spans="1:18" ht="1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</row>
    <row r="161" spans="1:18" s="3" customFormat="1" ht="29.25" customHeight="1">
      <c r="A161" s="31" t="s">
        <v>9</v>
      </c>
      <c r="B161" s="31" t="s">
        <v>0</v>
      </c>
      <c r="C161" s="31" t="s">
        <v>1</v>
      </c>
      <c r="D161" s="31" t="s">
        <v>3</v>
      </c>
      <c r="E161" s="31"/>
      <c r="F161" s="31" t="s">
        <v>6</v>
      </c>
      <c r="G161" s="31" t="s">
        <v>159</v>
      </c>
      <c r="H161" s="31"/>
      <c r="I161" s="31"/>
      <c r="J161" s="31" t="s">
        <v>2</v>
      </c>
      <c r="K161" s="31" t="s">
        <v>158</v>
      </c>
      <c r="L161" s="31"/>
      <c r="M161" s="31"/>
      <c r="N161" s="31" t="s">
        <v>8</v>
      </c>
      <c r="O161" s="31" t="s">
        <v>161</v>
      </c>
      <c r="P161" s="31"/>
      <c r="Q161" s="31"/>
      <c r="R161" s="31" t="s">
        <v>6</v>
      </c>
    </row>
    <row r="162" spans="1:18" s="3" customFormat="1" ht="56.25">
      <c r="A162" s="32"/>
      <c r="B162" s="32"/>
      <c r="C162" s="32"/>
      <c r="D162" s="12" t="s">
        <v>4</v>
      </c>
      <c r="E162" s="12" t="s">
        <v>5</v>
      </c>
      <c r="F162" s="32"/>
      <c r="G162" s="12" t="s">
        <v>7</v>
      </c>
      <c r="H162" s="12" t="s">
        <v>4</v>
      </c>
      <c r="I162" s="12" t="s">
        <v>5</v>
      </c>
      <c r="J162" s="32"/>
      <c r="K162" s="12" t="s">
        <v>7</v>
      </c>
      <c r="L162" s="12" t="s">
        <v>4</v>
      </c>
      <c r="M162" s="12" t="s">
        <v>5</v>
      </c>
      <c r="N162" s="32"/>
      <c r="O162" s="12" t="s">
        <v>7</v>
      </c>
      <c r="P162" s="12" t="s">
        <v>4</v>
      </c>
      <c r="Q162" s="12" t="s">
        <v>5</v>
      </c>
      <c r="R162" s="32"/>
    </row>
    <row r="163" spans="1:18" ht="15">
      <c r="A163" s="12">
        <v>138</v>
      </c>
      <c r="B163" s="12" t="s">
        <v>143</v>
      </c>
      <c r="C163" s="12">
        <v>97</v>
      </c>
      <c r="D163" s="19"/>
      <c r="E163" s="19">
        <v>-67182.77</v>
      </c>
      <c r="F163" s="20">
        <f aca="true" t="shared" si="26" ref="F163:F174">D163+E163</f>
        <v>-67182.77</v>
      </c>
      <c r="G163" s="19">
        <v>533.5</v>
      </c>
      <c r="H163" s="19"/>
      <c r="I163" s="19"/>
      <c r="J163" s="19">
        <f aca="true" t="shared" si="27" ref="J163:J172">SUM(G163:I163)</f>
        <v>533.5</v>
      </c>
      <c r="K163" s="19"/>
      <c r="L163" s="19"/>
      <c r="M163" s="19"/>
      <c r="N163" s="19"/>
      <c r="O163" s="19"/>
      <c r="P163" s="19"/>
      <c r="Q163" s="19"/>
      <c r="R163" s="19"/>
    </row>
    <row r="164" spans="1:18" ht="15">
      <c r="A164" s="12">
        <v>139</v>
      </c>
      <c r="B164" s="12" t="s">
        <v>144</v>
      </c>
      <c r="C164" s="12">
        <v>55.3</v>
      </c>
      <c r="D164" s="19"/>
      <c r="E164" s="19"/>
      <c r="F164" s="20">
        <f t="shared" si="26"/>
        <v>0</v>
      </c>
      <c r="G164" s="19">
        <v>304.2</v>
      </c>
      <c r="H164" s="19"/>
      <c r="I164" s="19"/>
      <c r="J164" s="19">
        <f t="shared" si="27"/>
        <v>304.2</v>
      </c>
      <c r="K164" s="19"/>
      <c r="L164" s="19"/>
      <c r="M164" s="19"/>
      <c r="N164" s="19"/>
      <c r="O164" s="19"/>
      <c r="P164" s="19"/>
      <c r="Q164" s="19"/>
      <c r="R164" s="19"/>
    </row>
    <row r="165" spans="1:18" ht="15">
      <c r="A165" s="12">
        <v>140</v>
      </c>
      <c r="B165" s="12" t="s">
        <v>145</v>
      </c>
      <c r="C165" s="12">
        <v>56.7</v>
      </c>
      <c r="D165" s="19"/>
      <c r="E165" s="19"/>
      <c r="F165" s="20">
        <f t="shared" si="26"/>
        <v>0</v>
      </c>
      <c r="G165" s="19">
        <v>311.9</v>
      </c>
      <c r="H165" s="19"/>
      <c r="I165" s="19"/>
      <c r="J165" s="19">
        <f t="shared" si="27"/>
        <v>311.9</v>
      </c>
      <c r="K165" s="19"/>
      <c r="L165" s="19"/>
      <c r="M165" s="19"/>
      <c r="N165" s="19"/>
      <c r="O165" s="19"/>
      <c r="P165" s="19"/>
      <c r="Q165" s="19"/>
      <c r="R165" s="19"/>
    </row>
    <row r="166" spans="1:18" ht="15">
      <c r="A166" s="12">
        <v>141</v>
      </c>
      <c r="B166" s="12" t="s">
        <v>146</v>
      </c>
      <c r="C166" s="12">
        <v>158.9</v>
      </c>
      <c r="D166" s="19"/>
      <c r="E166" s="19"/>
      <c r="F166" s="20">
        <f t="shared" si="26"/>
        <v>0</v>
      </c>
      <c r="G166" s="19">
        <v>874</v>
      </c>
      <c r="H166" s="19"/>
      <c r="I166" s="19"/>
      <c r="J166" s="19">
        <f t="shared" si="27"/>
        <v>874</v>
      </c>
      <c r="K166" s="19"/>
      <c r="L166" s="19"/>
      <c r="M166" s="19"/>
      <c r="N166" s="19"/>
      <c r="O166" s="19"/>
      <c r="P166" s="19"/>
      <c r="Q166" s="19"/>
      <c r="R166" s="19"/>
    </row>
    <row r="167" spans="1:18" ht="15">
      <c r="A167" s="12">
        <v>142</v>
      </c>
      <c r="B167" s="12" t="s">
        <v>147</v>
      </c>
      <c r="C167" s="12">
        <v>52.6</v>
      </c>
      <c r="D167" s="19"/>
      <c r="E167" s="19"/>
      <c r="F167" s="20">
        <f t="shared" si="26"/>
        <v>0</v>
      </c>
      <c r="G167" s="19">
        <v>289.3</v>
      </c>
      <c r="H167" s="19"/>
      <c r="I167" s="19"/>
      <c r="J167" s="19">
        <f t="shared" si="27"/>
        <v>289.3</v>
      </c>
      <c r="K167" s="19"/>
      <c r="L167" s="19"/>
      <c r="M167" s="19"/>
      <c r="N167" s="19"/>
      <c r="O167" s="19"/>
      <c r="P167" s="19"/>
      <c r="Q167" s="19"/>
      <c r="R167" s="19"/>
    </row>
    <row r="168" spans="1:18" ht="15">
      <c r="A168" s="12">
        <v>143</v>
      </c>
      <c r="B168" s="12" t="s">
        <v>148</v>
      </c>
      <c r="C168" s="12">
        <v>55.5</v>
      </c>
      <c r="D168" s="19"/>
      <c r="E168" s="19"/>
      <c r="F168" s="20">
        <f t="shared" si="26"/>
        <v>0</v>
      </c>
      <c r="G168" s="19">
        <v>305.3</v>
      </c>
      <c r="H168" s="19"/>
      <c r="I168" s="19"/>
      <c r="J168" s="19">
        <f t="shared" si="27"/>
        <v>305.3</v>
      </c>
      <c r="K168" s="19"/>
      <c r="L168" s="19"/>
      <c r="M168" s="19"/>
      <c r="N168" s="19"/>
      <c r="O168" s="19"/>
      <c r="P168" s="19"/>
      <c r="Q168" s="19"/>
      <c r="R168" s="19"/>
    </row>
    <row r="169" spans="1:18" ht="15">
      <c r="A169" s="12">
        <v>144</v>
      </c>
      <c r="B169" s="12" t="s">
        <v>149</v>
      </c>
      <c r="C169" s="12">
        <v>53.2</v>
      </c>
      <c r="D169" s="19"/>
      <c r="E169" s="19"/>
      <c r="F169" s="20">
        <f t="shared" si="26"/>
        <v>0</v>
      </c>
      <c r="G169" s="19">
        <v>292.6</v>
      </c>
      <c r="H169" s="19"/>
      <c r="I169" s="19"/>
      <c r="J169" s="19">
        <f t="shared" si="27"/>
        <v>292.6</v>
      </c>
      <c r="K169" s="19"/>
      <c r="L169" s="19"/>
      <c r="M169" s="19"/>
      <c r="N169" s="19"/>
      <c r="O169" s="19"/>
      <c r="P169" s="19"/>
      <c r="Q169" s="19"/>
      <c r="R169" s="19"/>
    </row>
    <row r="170" spans="1:18" ht="22.5">
      <c r="A170" s="12">
        <v>145</v>
      </c>
      <c r="B170" s="12" t="s">
        <v>150</v>
      </c>
      <c r="C170" s="12">
        <v>155.2</v>
      </c>
      <c r="D170" s="19">
        <v>4988.94</v>
      </c>
      <c r="E170" s="19">
        <v>-52194.04</v>
      </c>
      <c r="F170" s="20">
        <f t="shared" si="26"/>
        <v>-47205.1</v>
      </c>
      <c r="G170" s="19">
        <v>854.8</v>
      </c>
      <c r="H170" s="19">
        <v>0</v>
      </c>
      <c r="I170" s="19">
        <v>2688.04</v>
      </c>
      <c r="J170" s="19">
        <f t="shared" si="27"/>
        <v>3542.84</v>
      </c>
      <c r="K170" s="19"/>
      <c r="L170" s="19"/>
      <c r="M170" s="19"/>
      <c r="N170" s="19"/>
      <c r="O170" s="19"/>
      <c r="P170" s="19"/>
      <c r="Q170" s="19"/>
      <c r="R170" s="19"/>
    </row>
    <row r="171" spans="1:18" ht="15">
      <c r="A171" s="12">
        <v>146</v>
      </c>
      <c r="B171" s="12" t="s">
        <v>151</v>
      </c>
      <c r="C171" s="12">
        <v>155.9</v>
      </c>
      <c r="D171" s="19"/>
      <c r="E171" s="19"/>
      <c r="F171" s="20">
        <f t="shared" si="26"/>
        <v>0</v>
      </c>
      <c r="G171" s="19">
        <v>857.5</v>
      </c>
      <c r="H171" s="19"/>
      <c r="I171" s="19"/>
      <c r="J171" s="19">
        <f t="shared" si="27"/>
        <v>857.5</v>
      </c>
      <c r="K171" s="19"/>
      <c r="L171" s="19"/>
      <c r="M171" s="19"/>
      <c r="N171" s="19"/>
      <c r="O171" s="19"/>
      <c r="P171" s="19"/>
      <c r="Q171" s="19"/>
      <c r="R171" s="19"/>
    </row>
    <row r="172" spans="1:18" ht="15">
      <c r="A172" s="12">
        <v>147</v>
      </c>
      <c r="B172" s="12" t="s">
        <v>152</v>
      </c>
      <c r="C172" s="12">
        <v>80.3</v>
      </c>
      <c r="D172" s="19"/>
      <c r="E172" s="19"/>
      <c r="F172" s="20">
        <f t="shared" si="26"/>
        <v>0</v>
      </c>
      <c r="G172" s="19">
        <v>441.7</v>
      </c>
      <c r="H172" s="19"/>
      <c r="I172" s="19"/>
      <c r="J172" s="19">
        <f t="shared" si="27"/>
        <v>441.7</v>
      </c>
      <c r="K172" s="19"/>
      <c r="L172" s="19"/>
      <c r="M172" s="19"/>
      <c r="N172" s="19"/>
      <c r="O172" s="19"/>
      <c r="P172" s="19"/>
      <c r="Q172" s="19"/>
      <c r="R172" s="19"/>
    </row>
    <row r="173" spans="1:18" s="11" customFormat="1" ht="15">
      <c r="A173" s="10"/>
      <c r="B173" s="10" t="s">
        <v>16</v>
      </c>
      <c r="C173" s="10">
        <f>C63+C67+C68+C69+C70+C71+C72+C73+C74+C75+C76+C77+C78+C79+C80+C81+C82+C83+C84+C85+C86+C87+C88+C89+C90+C91+C92+C93+C94+C95+C99+C100+C101+C102+C103+C104+C105+C106+C107+C108+C109+C110+C111+C112+C113+C114+C115+C116+C117+C118+C119+C120+C121+C122+C123+C124+C125+C126+C127+C132+C133+C134+C135+C136+C137+C138+C139+C140+C141+C142+C143+C144+C145+C146+C147+C148+C149+C150+C151+C152+C153+C154+C155+C156+C157+C158+C159+C163+C164+C165+C166+C167+C168+C169+C170+C171+C172</f>
        <v>11289.000000000004</v>
      </c>
      <c r="D173" s="10">
        <f>D63+D67+D68+D69+D70+D71+D72+D73+D74+D75+D76+D77+D78+D79+D80+D81+D82+D83+D84+D85+D86+D87+D88+D89+D90+D91+D92+D93+D94+D95+D99+D100+D101+D102+D103+D104+D105+D106+D108+D107+D109+D110+D111+D112+D113+D114+D115+D116+D117+D118+D119+D120+D121+D122+D123+D124+D125+D126+D127+D132+D133+D134+D135+D136+D137+D138+D139+D140+D141+D142+D143+D144+D145+D146+D147+D148+D149+D150+D151+D152+D153+D154+D155+D156+D157+D158+D159+D163+D164+D165+D166+D167+D168+D169+D170+D171+D172</f>
        <v>7600.09</v>
      </c>
      <c r="E173" s="10">
        <f>E63+E67+E68+E69+E70+E71+E72+E73+E74+E75+E76+E77+E78+E79+E80+E81+E82+E83+E84+E85+E86+E87+E88+E89+E90+E91+E92+E93+E94+E95+E99+E100+E101+E102+E103+E104+E105+E106+E108+E107+E109+E110+E111+E112+E113+E114+E115+E116+E117+E118+E119+E120+E121+E122+E123+E124+E125+E126+E127+E132+E133+E134+E135+E136+E137+E138+E139+E140+E141+E142+E143+E144+E145+E146+E147+E148+E149+E150+E151+E152+E153+E154+E155+E156+E157+E158+E159+E163+E164+E165+E166+E167+E168+E169+E170+E171+E172</f>
        <v>-74364.63</v>
      </c>
      <c r="F173" s="20">
        <f t="shared" si="26"/>
        <v>-66764.54000000001</v>
      </c>
      <c r="G173" s="10">
        <f aca="true" t="shared" si="28" ref="G173:R173">G63+G67+G68+G69+G70+G71+G72+G73+G74+G75+G76+G77+G78+G79+G80+G81+G82+G83+G84+G85+G86+G87+G88+G89+G90+G91+G92+G93+G94+G95+G99+G100+G101+G102+G103+G104+G105+G106+G108+G107+G109+G110+G111+G112+G113+G114+G115+G116+G117+G118+G119+G120+G121+G122+G123+G124+G125+G126+G127+G132+G133+G134+G135+G136+G137+G138+G139+G140+G141+G142+G143+G144+G145+G146+G147+G148+G149+G150+G151+G152+G153+G154+G155+G156+G157+G158+G159+G163+G164+G165+G166+G167+G168+G169+G170+G171+G172</f>
        <v>61511.500000000015</v>
      </c>
      <c r="H173" s="10">
        <f t="shared" si="28"/>
        <v>0</v>
      </c>
      <c r="I173" s="10">
        <f t="shared" si="28"/>
        <v>2688.04</v>
      </c>
      <c r="J173" s="10">
        <f t="shared" si="28"/>
        <v>63415.140000000014</v>
      </c>
      <c r="K173" s="10">
        <f t="shared" si="28"/>
        <v>0</v>
      </c>
      <c r="L173" s="10">
        <f t="shared" si="28"/>
        <v>0</v>
      </c>
      <c r="M173" s="10">
        <f t="shared" si="28"/>
        <v>0</v>
      </c>
      <c r="N173" s="10">
        <f t="shared" si="28"/>
        <v>0</v>
      </c>
      <c r="O173" s="10">
        <f t="shared" si="28"/>
        <v>0</v>
      </c>
      <c r="P173" s="10">
        <f t="shared" si="28"/>
        <v>0</v>
      </c>
      <c r="Q173" s="10">
        <f t="shared" si="28"/>
        <v>0</v>
      </c>
      <c r="R173" s="10">
        <f t="shared" si="28"/>
        <v>0</v>
      </c>
    </row>
    <row r="174" spans="1:18" s="11" customFormat="1" ht="15">
      <c r="A174" s="10"/>
      <c r="B174" s="13" t="s">
        <v>153</v>
      </c>
      <c r="C174" s="10">
        <f>C10+C39+C52+C58+C60+C62+C173</f>
        <v>79711.72</v>
      </c>
      <c r="D174" s="10">
        <f>D10+D39+D52+D58+D60+D62+D173</f>
        <v>705081.7799999999</v>
      </c>
      <c r="E174" s="10">
        <f>E10+E39+E52+E58+E60+E62+E173</f>
        <v>1963346.2200000002</v>
      </c>
      <c r="F174" s="20">
        <f t="shared" si="26"/>
        <v>2668428</v>
      </c>
      <c r="G174" s="10">
        <f aca="true" t="shared" si="29" ref="G174:R174">G10+G39+G52+G58+G60+G62+G173</f>
        <v>7245083.17</v>
      </c>
      <c r="H174" s="10">
        <f t="shared" si="29"/>
        <v>2277124.18</v>
      </c>
      <c r="I174" s="10">
        <f t="shared" si="29"/>
        <v>1711635.52</v>
      </c>
      <c r="J174" s="10">
        <f t="shared" si="29"/>
        <v>11233058.47</v>
      </c>
      <c r="K174" s="10">
        <f t="shared" si="29"/>
        <v>5435035.13</v>
      </c>
      <c r="L174" s="10">
        <f t="shared" si="29"/>
        <v>1757719.33</v>
      </c>
      <c r="M174" s="10">
        <f t="shared" si="29"/>
        <v>2298800.09</v>
      </c>
      <c r="N174" s="10">
        <f t="shared" si="29"/>
        <v>9491554.55</v>
      </c>
      <c r="O174" s="10">
        <f t="shared" si="29"/>
        <v>1547147.5400000005</v>
      </c>
      <c r="P174" s="10">
        <f t="shared" si="29"/>
        <v>1257581.7899999998</v>
      </c>
      <c r="Q174" s="10">
        <f t="shared" si="29"/>
        <v>1402502.13</v>
      </c>
      <c r="R174" s="10">
        <f t="shared" si="29"/>
        <v>4207231.46</v>
      </c>
    </row>
  </sheetData>
  <sheetProtection/>
  <mergeCells count="78">
    <mergeCell ref="A129:R129"/>
    <mergeCell ref="A130:A131"/>
    <mergeCell ref="J130:J131"/>
    <mergeCell ref="K130:M130"/>
    <mergeCell ref="N130:N131"/>
    <mergeCell ref="O130:Q130"/>
    <mergeCell ref="R130:R131"/>
    <mergeCell ref="B130:B131"/>
    <mergeCell ref="C130:C131"/>
    <mergeCell ref="D130:E130"/>
    <mergeCell ref="F130:F131"/>
    <mergeCell ref="G130:I130"/>
    <mergeCell ref="N65:N66"/>
    <mergeCell ref="O65:Q65"/>
    <mergeCell ref="R65:R66"/>
    <mergeCell ref="B97:B98"/>
    <mergeCell ref="C97:C98"/>
    <mergeCell ref="D97:E97"/>
    <mergeCell ref="F97:F98"/>
    <mergeCell ref="G97:I97"/>
    <mergeCell ref="J2:J3"/>
    <mergeCell ref="C65:C66"/>
    <mergeCell ref="D65:E65"/>
    <mergeCell ref="G65:I65"/>
    <mergeCell ref="J65:J66"/>
    <mergeCell ref="A96:R96"/>
    <mergeCell ref="G34:I34"/>
    <mergeCell ref="R2:R3"/>
    <mergeCell ref="K2:M2"/>
    <mergeCell ref="N2:N3"/>
    <mergeCell ref="J97:J98"/>
    <mergeCell ref="K97:M97"/>
    <mergeCell ref="N97:N98"/>
    <mergeCell ref="O97:Q97"/>
    <mergeCell ref="R97:R98"/>
    <mergeCell ref="O34:Q34"/>
    <mergeCell ref="K65:M65"/>
    <mergeCell ref="A64:R64"/>
    <mergeCell ref="A65:A66"/>
    <mergeCell ref="J34:J35"/>
    <mergeCell ref="A1:R1"/>
    <mergeCell ref="A2:A3"/>
    <mergeCell ref="A33:R33"/>
    <mergeCell ref="B2:B3"/>
    <mergeCell ref="C2:C3"/>
    <mergeCell ref="F2:F3"/>
    <mergeCell ref="D2:E2"/>
    <mergeCell ref="G2:I2"/>
    <mergeCell ref="A10:B10"/>
    <mergeCell ref="O2:Q2"/>
    <mergeCell ref="K34:M34"/>
    <mergeCell ref="N34:N35"/>
    <mergeCell ref="A39:B39"/>
    <mergeCell ref="A52:B52"/>
    <mergeCell ref="A58:B58"/>
    <mergeCell ref="A60:B60"/>
    <mergeCell ref="A34:A35"/>
    <mergeCell ref="B34:B35"/>
    <mergeCell ref="K161:M161"/>
    <mergeCell ref="N161:N162"/>
    <mergeCell ref="R34:R35"/>
    <mergeCell ref="B65:B66"/>
    <mergeCell ref="F65:F66"/>
    <mergeCell ref="A62:B62"/>
    <mergeCell ref="A97:A98"/>
    <mergeCell ref="C34:C35"/>
    <mergeCell ref="D34:E34"/>
    <mergeCell ref="F34:F35"/>
    <mergeCell ref="O161:Q161"/>
    <mergeCell ref="R161:R162"/>
    <mergeCell ref="A160:R160"/>
    <mergeCell ref="A161:A162"/>
    <mergeCell ref="B161:B162"/>
    <mergeCell ref="C161:C162"/>
    <mergeCell ref="D161:E161"/>
    <mergeCell ref="F161:F162"/>
    <mergeCell ref="G161:I161"/>
    <mergeCell ref="J161:J162"/>
  </mergeCells>
  <printOptions/>
  <pageMargins left="0.07874015748031496" right="0.07874015748031496" top="0.7874015748031497" bottom="0.07874015748031496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62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14" sqref="O14"/>
    </sheetView>
  </sheetViews>
  <sheetFormatPr defaultColWidth="9.140625" defaultRowHeight="15"/>
  <cols>
    <col min="1" max="1" width="6.00390625" style="0" customWidth="1"/>
    <col min="2" max="2" width="13.7109375" style="0" customWidth="1"/>
    <col min="7" max="8" width="10.57421875" style="0" customWidth="1"/>
    <col min="9" max="9" width="10.00390625" style="0" customWidth="1"/>
    <col min="10" max="10" width="10.7109375" style="0" customWidth="1"/>
    <col min="11" max="11" width="9.8515625" style="0" customWidth="1"/>
    <col min="12" max="13" width="10.140625" style="0" customWidth="1"/>
    <col min="14" max="14" width="11.28125" style="0" customWidth="1"/>
    <col min="18" max="18" width="10.28125" style="0" customWidth="1"/>
  </cols>
  <sheetData>
    <row r="2" ht="15">
      <c r="C2" t="s">
        <v>164</v>
      </c>
    </row>
    <row r="3" spans="1:18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5">
      <c r="A4" s="31" t="s">
        <v>9</v>
      </c>
      <c r="B4" s="31" t="s">
        <v>0</v>
      </c>
      <c r="C4" s="31" t="s">
        <v>1</v>
      </c>
      <c r="D4" s="31" t="s">
        <v>3</v>
      </c>
      <c r="E4" s="31"/>
      <c r="F4" s="31" t="s">
        <v>6</v>
      </c>
      <c r="G4" s="31" t="s">
        <v>168</v>
      </c>
      <c r="H4" s="31"/>
      <c r="I4" s="31"/>
      <c r="J4" s="31" t="s">
        <v>2</v>
      </c>
      <c r="K4" s="31" t="s">
        <v>169</v>
      </c>
      <c r="L4" s="31"/>
      <c r="M4" s="31"/>
      <c r="N4" s="31" t="s">
        <v>8</v>
      </c>
      <c r="O4" s="31" t="s">
        <v>170</v>
      </c>
      <c r="P4" s="31"/>
      <c r="Q4" s="31"/>
      <c r="R4" s="31" t="s">
        <v>6</v>
      </c>
    </row>
    <row r="5" spans="1:18" ht="33.75">
      <c r="A5" s="32"/>
      <c r="B5" s="32"/>
      <c r="C5" s="32"/>
      <c r="D5" s="23" t="s">
        <v>4</v>
      </c>
      <c r="E5" s="23" t="s">
        <v>5</v>
      </c>
      <c r="F5" s="32"/>
      <c r="G5" s="23" t="s">
        <v>7</v>
      </c>
      <c r="H5" s="23" t="s">
        <v>4</v>
      </c>
      <c r="I5" s="23" t="s">
        <v>5</v>
      </c>
      <c r="J5" s="32"/>
      <c r="K5" s="23" t="s">
        <v>7</v>
      </c>
      <c r="L5" s="23" t="s">
        <v>4</v>
      </c>
      <c r="M5" s="23" t="s">
        <v>5</v>
      </c>
      <c r="N5" s="32"/>
      <c r="O5" s="23" t="s">
        <v>7</v>
      </c>
      <c r="P5" s="23" t="s">
        <v>4</v>
      </c>
      <c r="Q5" s="23" t="s">
        <v>5</v>
      </c>
      <c r="R5" s="32"/>
    </row>
    <row r="6" spans="1:18" ht="15">
      <c r="A6" s="23">
        <v>1</v>
      </c>
      <c r="B6" s="23" t="s">
        <v>10</v>
      </c>
      <c r="C6" s="23">
        <v>9615.1</v>
      </c>
      <c r="D6" s="23">
        <v>176288.31</v>
      </c>
      <c r="E6" s="23">
        <v>685434.77</v>
      </c>
      <c r="F6" s="23">
        <f>D6+E6</f>
        <v>861723.0800000001</v>
      </c>
      <c r="G6" s="23">
        <v>1238297.39</v>
      </c>
      <c r="H6" s="23">
        <v>417425.61</v>
      </c>
      <c r="I6" s="23">
        <v>252631.65</v>
      </c>
      <c r="J6" s="23">
        <f>SUM(G6:I6)</f>
        <v>1908354.65</v>
      </c>
      <c r="K6" s="23">
        <f aca="true" t="shared" si="0" ref="K6:K11">N6-M6-L6</f>
        <v>1208244.4899999998</v>
      </c>
      <c r="L6" s="23">
        <v>620531.56</v>
      </c>
      <c r="M6" s="23">
        <v>621606.41</v>
      </c>
      <c r="N6" s="28">
        <v>2450382.46</v>
      </c>
      <c r="O6" s="23">
        <f aca="true" t="shared" si="1" ref="O6:O11">G6-K6</f>
        <v>30052.90000000014</v>
      </c>
      <c r="P6" s="23">
        <f aca="true" t="shared" si="2" ref="P6:Q11">D6+H6-L6</f>
        <v>-26817.64000000013</v>
      </c>
      <c r="Q6" s="23">
        <f t="shared" si="2"/>
        <v>316460.01</v>
      </c>
      <c r="R6" s="23">
        <f aca="true" t="shared" si="3" ref="R6:R34">SUM(O6:Q6)</f>
        <v>319695.27</v>
      </c>
    </row>
    <row r="7" spans="1:18" ht="15">
      <c r="A7" s="23">
        <v>2</v>
      </c>
      <c r="B7" s="23" t="s">
        <v>11</v>
      </c>
      <c r="C7" s="23">
        <v>10265.3</v>
      </c>
      <c r="D7" s="23">
        <v>-131035.34</v>
      </c>
      <c r="E7" s="23">
        <v>297766.75</v>
      </c>
      <c r="F7" s="23">
        <f aca="true" t="shared" si="4" ref="F7:F34">D7+E7</f>
        <v>166731.41</v>
      </c>
      <c r="G7" s="23">
        <v>1331476.13</v>
      </c>
      <c r="H7" s="23">
        <v>447643.96</v>
      </c>
      <c r="I7" s="23">
        <v>286454.4</v>
      </c>
      <c r="J7" s="23">
        <f aca="true" t="shared" si="5" ref="J7:J34">SUM(G7:I7)</f>
        <v>2065574.4899999998</v>
      </c>
      <c r="K7" s="23">
        <f t="shared" si="0"/>
        <v>1301134.4799999997</v>
      </c>
      <c r="L7" s="23">
        <v>468908.26</v>
      </c>
      <c r="M7" s="23">
        <v>404439.1</v>
      </c>
      <c r="N7" s="28">
        <v>2174481.84</v>
      </c>
      <c r="O7" s="23">
        <f t="shared" si="1"/>
        <v>30341.65000000014</v>
      </c>
      <c r="P7" s="23">
        <f t="shared" si="2"/>
        <v>-152299.64</v>
      </c>
      <c r="Q7" s="23">
        <f t="shared" si="2"/>
        <v>179782.05000000005</v>
      </c>
      <c r="R7" s="23">
        <f t="shared" si="3"/>
        <v>57824.06000000017</v>
      </c>
    </row>
    <row r="8" spans="1:18" ht="15">
      <c r="A8" s="23">
        <v>3</v>
      </c>
      <c r="B8" s="23" t="s">
        <v>12</v>
      </c>
      <c r="C8" s="23">
        <v>6191.3</v>
      </c>
      <c r="D8" s="23">
        <v>156283.78</v>
      </c>
      <c r="E8" s="23">
        <v>224090.66</v>
      </c>
      <c r="F8" s="23">
        <f t="shared" si="4"/>
        <v>380374.44</v>
      </c>
      <c r="G8" s="23">
        <v>791690.34</v>
      </c>
      <c r="H8" s="23">
        <v>267093.36</v>
      </c>
      <c r="I8" s="23">
        <v>169755.65</v>
      </c>
      <c r="J8" s="23">
        <f>SUM(G8:I8)</f>
        <v>1228539.3499999999</v>
      </c>
      <c r="K8" s="29">
        <f t="shared" si="0"/>
        <v>774106.64</v>
      </c>
      <c r="L8" s="23">
        <v>199258.87</v>
      </c>
      <c r="M8" s="23">
        <v>535088.7</v>
      </c>
      <c r="N8" s="28">
        <v>1508454.21</v>
      </c>
      <c r="O8" s="23">
        <f t="shared" si="1"/>
        <v>17583.699999999953</v>
      </c>
      <c r="P8" s="23">
        <f t="shared" si="2"/>
        <v>224118.27000000002</v>
      </c>
      <c r="Q8" s="23">
        <f t="shared" si="2"/>
        <v>-141242.38999999996</v>
      </c>
      <c r="R8" s="23">
        <f t="shared" si="3"/>
        <v>100459.58000000002</v>
      </c>
    </row>
    <row r="9" spans="1:18" ht="15">
      <c r="A9" s="23">
        <v>4</v>
      </c>
      <c r="B9" s="23" t="s">
        <v>13</v>
      </c>
      <c r="C9" s="23">
        <v>2828.9</v>
      </c>
      <c r="D9" s="23">
        <v>144297.45</v>
      </c>
      <c r="E9" s="23">
        <v>207482.93</v>
      </c>
      <c r="F9" s="23">
        <f t="shared" si="4"/>
        <v>351780.38</v>
      </c>
      <c r="G9" s="23">
        <v>358061.43</v>
      </c>
      <c r="H9" s="23">
        <v>122256.96</v>
      </c>
      <c r="I9" s="23">
        <v>78278.75</v>
      </c>
      <c r="J9" s="23">
        <f t="shared" si="5"/>
        <v>558597.14</v>
      </c>
      <c r="K9" s="29">
        <f t="shared" si="0"/>
        <v>374903.12</v>
      </c>
      <c r="L9" s="23">
        <v>139593.46</v>
      </c>
      <c r="M9" s="23">
        <v>177351.64</v>
      </c>
      <c r="N9" s="28">
        <v>691848.22</v>
      </c>
      <c r="O9" s="23">
        <f t="shared" si="1"/>
        <v>-16841.690000000002</v>
      </c>
      <c r="P9" s="23">
        <f t="shared" si="2"/>
        <v>126960.95000000004</v>
      </c>
      <c r="Q9" s="23">
        <f t="shared" si="2"/>
        <v>108410.03999999998</v>
      </c>
      <c r="R9" s="23">
        <f t="shared" si="3"/>
        <v>218529.30000000002</v>
      </c>
    </row>
    <row r="10" spans="1:18" ht="15">
      <c r="A10" s="23">
        <v>5</v>
      </c>
      <c r="B10" s="23" t="s">
        <v>14</v>
      </c>
      <c r="C10" s="23">
        <v>3335.4</v>
      </c>
      <c r="D10" s="23">
        <v>123210.35</v>
      </c>
      <c r="E10" s="23">
        <v>145116.87</v>
      </c>
      <c r="F10" s="23">
        <f t="shared" si="4"/>
        <v>268327.22</v>
      </c>
      <c r="G10" s="23">
        <v>423392.78</v>
      </c>
      <c r="H10" s="23">
        <v>143734.08</v>
      </c>
      <c r="I10" s="23">
        <v>93633.49</v>
      </c>
      <c r="J10" s="23">
        <f t="shared" si="5"/>
        <v>660760.35</v>
      </c>
      <c r="K10" s="29">
        <f t="shared" si="0"/>
        <v>420715.98</v>
      </c>
      <c r="L10" s="23">
        <v>44164.26</v>
      </c>
      <c r="M10" s="23">
        <v>231087.66</v>
      </c>
      <c r="N10" s="28">
        <v>695967.9</v>
      </c>
      <c r="O10" s="23">
        <f t="shared" si="1"/>
        <v>2676.8000000000466</v>
      </c>
      <c r="P10" s="23">
        <f t="shared" si="2"/>
        <v>222780.16999999998</v>
      </c>
      <c r="Q10" s="23">
        <f t="shared" si="2"/>
        <v>7662.6999999999825</v>
      </c>
      <c r="R10" s="23">
        <f t="shared" si="3"/>
        <v>233119.67</v>
      </c>
    </row>
    <row r="11" spans="1:18" ht="15">
      <c r="A11" s="23">
        <v>6</v>
      </c>
      <c r="B11" s="23" t="s">
        <v>15</v>
      </c>
      <c r="C11" s="23">
        <v>5189</v>
      </c>
      <c r="D11" s="23">
        <v>332512.74</v>
      </c>
      <c r="E11" s="23">
        <v>-215901.5</v>
      </c>
      <c r="F11" s="23">
        <f t="shared" si="4"/>
        <v>116611.23999999999</v>
      </c>
      <c r="G11" s="23">
        <v>704019.73</v>
      </c>
      <c r="H11" s="23">
        <v>200032.86</v>
      </c>
      <c r="I11" s="23">
        <v>149288.6</v>
      </c>
      <c r="J11" s="23">
        <f t="shared" si="5"/>
        <v>1053341.19</v>
      </c>
      <c r="K11" s="29">
        <f t="shared" si="0"/>
        <v>675910.8300000001</v>
      </c>
      <c r="L11" s="23">
        <v>229912.2</v>
      </c>
      <c r="M11" s="23">
        <v>74426.14</v>
      </c>
      <c r="N11" s="28">
        <v>980249.17</v>
      </c>
      <c r="O11" s="23">
        <f t="shared" si="1"/>
        <v>28108.899999999907</v>
      </c>
      <c r="P11" s="23">
        <f t="shared" si="2"/>
        <v>302633.39999999997</v>
      </c>
      <c r="Q11" s="23">
        <f t="shared" si="2"/>
        <v>-141039.03999999998</v>
      </c>
      <c r="R11" s="23">
        <f t="shared" si="3"/>
        <v>189703.2599999999</v>
      </c>
    </row>
    <row r="12" spans="1:18" ht="15">
      <c r="A12" s="34" t="s">
        <v>16</v>
      </c>
      <c r="B12" s="35"/>
      <c r="C12" s="10">
        <f>C6+C7+C8+C9+C10+C11</f>
        <v>37425</v>
      </c>
      <c r="D12" s="10">
        <f>SUM(D6:D11)</f>
        <v>801557.29</v>
      </c>
      <c r="E12" s="10">
        <f>E6+E7+E8+E9+E10+E11</f>
        <v>1343990.48</v>
      </c>
      <c r="F12" s="10">
        <f>SUM(F6:F11)</f>
        <v>2145547.77</v>
      </c>
      <c r="G12" s="10">
        <f>SUM(G6:G11)</f>
        <v>4846937.799999999</v>
      </c>
      <c r="H12" s="10">
        <f>SUM(H6:H11)</f>
        <v>1598186.83</v>
      </c>
      <c r="I12" s="10">
        <f>SUM(I6:I11)</f>
        <v>1030042.54</v>
      </c>
      <c r="J12" s="10">
        <f>SUM(G12:I12)</f>
        <v>7475167.169999999</v>
      </c>
      <c r="K12" s="10">
        <f aca="true" t="shared" si="6" ref="K12:Q12">SUM(K6:K11)</f>
        <v>4755015.54</v>
      </c>
      <c r="L12" s="10">
        <f t="shared" si="6"/>
        <v>1702368.6099999999</v>
      </c>
      <c r="M12" s="10">
        <f t="shared" si="6"/>
        <v>2043999.65</v>
      </c>
      <c r="N12" s="10">
        <f t="shared" si="6"/>
        <v>8501383.8</v>
      </c>
      <c r="O12" s="10">
        <f t="shared" si="6"/>
        <v>91922.26000000018</v>
      </c>
      <c r="P12" s="10">
        <f t="shared" si="6"/>
        <v>697375.5099999998</v>
      </c>
      <c r="Q12" s="10">
        <f t="shared" si="6"/>
        <v>330033.37000000005</v>
      </c>
      <c r="R12" s="10">
        <f t="shared" si="3"/>
        <v>1119331.1400000001</v>
      </c>
    </row>
    <row r="13" spans="1:18" ht="15">
      <c r="A13" s="23">
        <v>7</v>
      </c>
      <c r="B13" s="23" t="s">
        <v>17</v>
      </c>
      <c r="C13" s="23">
        <v>4502.3</v>
      </c>
      <c r="D13" s="23">
        <v>-104800.51</v>
      </c>
      <c r="E13" s="23">
        <v>233959.95</v>
      </c>
      <c r="F13" s="23">
        <f t="shared" si="4"/>
        <v>129159.44000000002</v>
      </c>
      <c r="G13" s="23">
        <v>524715.41</v>
      </c>
      <c r="H13" s="23">
        <v>206507.41</v>
      </c>
      <c r="I13" s="23">
        <v>122702.45</v>
      </c>
      <c r="J13" s="23">
        <f t="shared" si="5"/>
        <v>853925.27</v>
      </c>
      <c r="K13" s="23">
        <f aca="true" t="shared" si="7" ref="K13:K34">N13-M13-L13</f>
        <v>533747.4099999999</v>
      </c>
      <c r="L13" s="23">
        <v>153307.18</v>
      </c>
      <c r="M13" s="23">
        <v>7300</v>
      </c>
      <c r="N13" s="28">
        <v>694354.59</v>
      </c>
      <c r="O13" s="23">
        <f aca="true" t="shared" si="8" ref="O13:O34">G13-K13</f>
        <v>-9031.999999999884</v>
      </c>
      <c r="P13" s="23">
        <f aca="true" t="shared" si="9" ref="P13:Q28">D13+H13-L13</f>
        <v>-51600.279999999984</v>
      </c>
      <c r="Q13" s="23">
        <f t="shared" si="9"/>
        <v>349362.4</v>
      </c>
      <c r="R13" s="23">
        <f t="shared" si="3"/>
        <v>288730.12000000017</v>
      </c>
    </row>
    <row r="14" spans="1:18" ht="15">
      <c r="A14" s="23">
        <v>8</v>
      </c>
      <c r="B14" s="23" t="s">
        <v>18</v>
      </c>
      <c r="C14" s="23">
        <v>3284.4</v>
      </c>
      <c r="D14" s="23">
        <v>443976.49</v>
      </c>
      <c r="E14" s="23">
        <v>-183046.82</v>
      </c>
      <c r="F14" s="23">
        <f t="shared" si="4"/>
        <v>260929.66999999998</v>
      </c>
      <c r="G14" s="23">
        <v>419771.89</v>
      </c>
      <c r="H14" s="23">
        <v>155857.79</v>
      </c>
      <c r="I14" s="23">
        <v>97114.2</v>
      </c>
      <c r="J14" s="23">
        <f t="shared" si="5"/>
        <v>672743.88</v>
      </c>
      <c r="K14" s="23">
        <f t="shared" si="7"/>
        <v>371921.99</v>
      </c>
      <c r="L14" s="23">
        <v>4404.4</v>
      </c>
      <c r="M14" s="23">
        <v>0</v>
      </c>
      <c r="N14" s="28">
        <v>376326.39</v>
      </c>
      <c r="O14" s="23">
        <f t="shared" si="8"/>
        <v>47849.90000000002</v>
      </c>
      <c r="P14" s="23">
        <f t="shared" si="9"/>
        <v>595429.88</v>
      </c>
      <c r="Q14" s="23">
        <f t="shared" si="9"/>
        <v>-85932.62000000001</v>
      </c>
      <c r="R14" s="23">
        <f t="shared" si="3"/>
        <v>557347.16</v>
      </c>
    </row>
    <row r="15" spans="1:18" ht="15">
      <c r="A15" s="23">
        <v>9</v>
      </c>
      <c r="B15" s="23" t="s">
        <v>19</v>
      </c>
      <c r="C15" s="23">
        <v>3261.62</v>
      </c>
      <c r="D15" s="23">
        <v>27381.4</v>
      </c>
      <c r="E15" s="23">
        <v>4108.02</v>
      </c>
      <c r="F15" s="23">
        <f t="shared" si="4"/>
        <v>31489.420000000002</v>
      </c>
      <c r="G15" s="23">
        <v>381213.09</v>
      </c>
      <c r="H15" s="23">
        <v>150669.06</v>
      </c>
      <c r="I15" s="23">
        <v>90375.45</v>
      </c>
      <c r="J15" s="23">
        <f t="shared" si="5"/>
        <v>622257.6</v>
      </c>
      <c r="K15" s="23">
        <f t="shared" si="7"/>
        <v>384354.73000000004</v>
      </c>
      <c r="L15" s="23">
        <v>221078.81</v>
      </c>
      <c r="M15" s="23">
        <v>14450</v>
      </c>
      <c r="N15" s="28">
        <v>619883.54</v>
      </c>
      <c r="O15" s="23">
        <f t="shared" si="8"/>
        <v>-3141.640000000014</v>
      </c>
      <c r="P15" s="23">
        <f t="shared" si="9"/>
        <v>-43028.350000000006</v>
      </c>
      <c r="Q15" s="23">
        <f t="shared" si="9"/>
        <v>80033.47</v>
      </c>
      <c r="R15" s="23">
        <f t="shared" si="3"/>
        <v>33863.47999999998</v>
      </c>
    </row>
    <row r="16" spans="1:18" ht="15">
      <c r="A16" s="23">
        <v>10</v>
      </c>
      <c r="B16" s="23" t="s">
        <v>20</v>
      </c>
      <c r="C16" s="23">
        <v>1431.5</v>
      </c>
      <c r="D16" s="23">
        <v>-17060.89</v>
      </c>
      <c r="E16" s="23">
        <v>134078.86</v>
      </c>
      <c r="F16" s="23">
        <f t="shared" si="4"/>
        <v>117017.96999999999</v>
      </c>
      <c r="G16" s="23">
        <v>230532.82</v>
      </c>
      <c r="H16" s="23">
        <v>39477.06</v>
      </c>
      <c r="I16" s="23">
        <v>83070.04</v>
      </c>
      <c r="J16" s="23">
        <f t="shared" si="5"/>
        <v>353079.92</v>
      </c>
      <c r="K16" s="23">
        <f t="shared" si="7"/>
        <v>226077.38</v>
      </c>
      <c r="L16" s="23">
        <v>0</v>
      </c>
      <c r="M16" s="23">
        <v>163800.44</v>
      </c>
      <c r="N16" s="28">
        <v>389877.82</v>
      </c>
      <c r="O16" s="23">
        <f t="shared" si="8"/>
        <v>4455.440000000002</v>
      </c>
      <c r="P16" s="23">
        <f t="shared" si="9"/>
        <v>22416.17</v>
      </c>
      <c r="Q16" s="23">
        <f t="shared" si="9"/>
        <v>53348.45999999996</v>
      </c>
      <c r="R16" s="23">
        <f t="shared" si="3"/>
        <v>80220.06999999996</v>
      </c>
    </row>
    <row r="17" spans="1:18" ht="15">
      <c r="A17" s="23">
        <v>11</v>
      </c>
      <c r="B17" s="23" t="s">
        <v>21</v>
      </c>
      <c r="C17" s="23">
        <v>1483.5</v>
      </c>
      <c r="D17" s="23">
        <v>119098.69</v>
      </c>
      <c r="E17" s="23">
        <v>42501.71</v>
      </c>
      <c r="F17" s="23">
        <f t="shared" si="4"/>
        <v>161600.4</v>
      </c>
      <c r="G17" s="23">
        <v>261150.18</v>
      </c>
      <c r="H17" s="23">
        <v>46568.22</v>
      </c>
      <c r="I17" s="23">
        <v>63303.05</v>
      </c>
      <c r="J17" s="23">
        <f t="shared" si="5"/>
        <v>371021.45</v>
      </c>
      <c r="K17" s="23">
        <f t="shared" si="7"/>
        <v>269004.35</v>
      </c>
      <c r="L17" s="23">
        <v>118582.28</v>
      </c>
      <c r="M17" s="23">
        <v>0</v>
      </c>
      <c r="N17" s="28">
        <v>387586.63</v>
      </c>
      <c r="O17" s="23">
        <f t="shared" si="8"/>
        <v>-7854.169999999984</v>
      </c>
      <c r="P17" s="23">
        <f t="shared" si="9"/>
        <v>47084.630000000005</v>
      </c>
      <c r="Q17" s="23">
        <f t="shared" si="9"/>
        <v>105804.76000000001</v>
      </c>
      <c r="R17" s="23">
        <f t="shared" si="3"/>
        <v>145035.22000000003</v>
      </c>
    </row>
    <row r="18" spans="1:18" ht="15">
      <c r="A18" s="23">
        <v>12</v>
      </c>
      <c r="B18" s="23" t="s">
        <v>22</v>
      </c>
      <c r="C18" s="23">
        <v>850</v>
      </c>
      <c r="D18" s="23">
        <v>1072.84</v>
      </c>
      <c r="E18" s="23">
        <v>26115.2</v>
      </c>
      <c r="F18" s="23">
        <f t="shared" si="4"/>
        <v>27188.04</v>
      </c>
      <c r="G18" s="23">
        <v>121450.88</v>
      </c>
      <c r="H18" s="23">
        <v>16218.42</v>
      </c>
      <c r="I18" s="23">
        <v>25202</v>
      </c>
      <c r="J18" s="23">
        <f t="shared" si="5"/>
        <v>162871.30000000002</v>
      </c>
      <c r="K18" s="23">
        <f t="shared" si="7"/>
        <v>109507.15000000001</v>
      </c>
      <c r="L18" s="23">
        <v>15858.76</v>
      </c>
      <c r="M18" s="23">
        <v>25000</v>
      </c>
      <c r="N18" s="28">
        <v>150365.91</v>
      </c>
      <c r="O18" s="23">
        <f t="shared" si="8"/>
        <v>11943.729999999996</v>
      </c>
      <c r="P18" s="23">
        <f t="shared" si="9"/>
        <v>1432.4999999999982</v>
      </c>
      <c r="Q18" s="23">
        <f t="shared" si="9"/>
        <v>26317.199999999997</v>
      </c>
      <c r="R18" s="23">
        <f t="shared" si="3"/>
        <v>39693.42999999999</v>
      </c>
    </row>
    <row r="19" spans="1:18" ht="15">
      <c r="A19" s="23">
        <v>13</v>
      </c>
      <c r="B19" s="23" t="s">
        <v>23</v>
      </c>
      <c r="C19" s="23">
        <v>831.7</v>
      </c>
      <c r="D19" s="23">
        <v>-105348.72</v>
      </c>
      <c r="E19" s="23">
        <v>-2092.64</v>
      </c>
      <c r="F19" s="23">
        <f t="shared" si="4"/>
        <v>-107441.36</v>
      </c>
      <c r="G19" s="23">
        <v>118815.28</v>
      </c>
      <c r="H19" s="23">
        <v>15931.14</v>
      </c>
      <c r="I19" s="23">
        <v>22009.75</v>
      </c>
      <c r="J19" s="23">
        <f t="shared" si="5"/>
        <v>156756.16999999998</v>
      </c>
      <c r="K19" s="23">
        <f t="shared" si="7"/>
        <v>129903.23000000001</v>
      </c>
      <c r="L19" s="23">
        <v>13075.34</v>
      </c>
      <c r="M19" s="23">
        <v>0</v>
      </c>
      <c r="N19" s="28">
        <v>142978.57</v>
      </c>
      <c r="O19" s="23">
        <f t="shared" si="8"/>
        <v>-11087.950000000012</v>
      </c>
      <c r="P19" s="23">
        <f t="shared" si="9"/>
        <v>-102492.92</v>
      </c>
      <c r="Q19" s="23">
        <f t="shared" si="9"/>
        <v>19917.11</v>
      </c>
      <c r="R19" s="23">
        <f t="shared" si="3"/>
        <v>-93663.76000000001</v>
      </c>
    </row>
    <row r="20" spans="1:18" ht="15">
      <c r="A20" s="23">
        <v>14</v>
      </c>
      <c r="B20" s="23" t="s">
        <v>24</v>
      </c>
      <c r="C20" s="23">
        <v>388</v>
      </c>
      <c r="D20" s="23">
        <v>-79821.01</v>
      </c>
      <c r="E20" s="23">
        <v>40938.89</v>
      </c>
      <c r="F20" s="23">
        <f t="shared" si="4"/>
        <v>-38882.119999999995</v>
      </c>
      <c r="G20" s="23">
        <v>52268.66</v>
      </c>
      <c r="H20" s="23">
        <v>7053.96</v>
      </c>
      <c r="I20" s="23">
        <v>9760.5</v>
      </c>
      <c r="J20" s="23">
        <f t="shared" si="5"/>
        <v>69083.12</v>
      </c>
      <c r="K20" s="23">
        <f t="shared" si="7"/>
        <v>61846.159999999996</v>
      </c>
      <c r="L20" s="23">
        <v>3799.6</v>
      </c>
      <c r="M20" s="23">
        <v>0</v>
      </c>
      <c r="N20" s="28">
        <v>65645.76</v>
      </c>
      <c r="O20" s="23">
        <f t="shared" si="8"/>
        <v>-9577.499999999993</v>
      </c>
      <c r="P20" s="23">
        <f t="shared" si="9"/>
        <v>-76566.65</v>
      </c>
      <c r="Q20" s="23">
        <f t="shared" si="9"/>
        <v>50699.39</v>
      </c>
      <c r="R20" s="23">
        <f t="shared" si="3"/>
        <v>-35444.759999999995</v>
      </c>
    </row>
    <row r="21" spans="1:18" ht="15">
      <c r="A21" s="23">
        <v>15</v>
      </c>
      <c r="B21" s="23" t="s">
        <v>25</v>
      </c>
      <c r="C21" s="23">
        <v>402.8</v>
      </c>
      <c r="D21" s="23">
        <v>-18964.34</v>
      </c>
      <c r="E21" s="23">
        <v>20497.15</v>
      </c>
      <c r="F21" s="23">
        <f t="shared" si="4"/>
        <v>1532.8100000000013</v>
      </c>
      <c r="G21" s="23">
        <v>52297.24</v>
      </c>
      <c r="H21" s="23">
        <v>7272.56</v>
      </c>
      <c r="I21" s="23">
        <v>11225.14</v>
      </c>
      <c r="J21" s="23">
        <f t="shared" si="5"/>
        <v>70794.94</v>
      </c>
      <c r="K21" s="23">
        <f t="shared" si="7"/>
        <v>52142.229999999996</v>
      </c>
      <c r="L21" s="23">
        <v>1150.94</v>
      </c>
      <c r="M21" s="23">
        <v>0</v>
      </c>
      <c r="N21" s="28">
        <v>53293.17</v>
      </c>
      <c r="O21" s="23">
        <f t="shared" si="8"/>
        <v>155.01000000000204</v>
      </c>
      <c r="P21" s="23">
        <f t="shared" si="9"/>
        <v>-12842.72</v>
      </c>
      <c r="Q21" s="23">
        <f t="shared" si="9"/>
        <v>31722.29</v>
      </c>
      <c r="R21" s="23">
        <f t="shared" si="3"/>
        <v>19034.58</v>
      </c>
    </row>
    <row r="22" spans="1:18" ht="15">
      <c r="A22" s="23">
        <v>16</v>
      </c>
      <c r="B22" s="23" t="s">
        <v>26</v>
      </c>
      <c r="C22" s="23">
        <v>382.7</v>
      </c>
      <c r="D22" s="23">
        <v>-47172.14</v>
      </c>
      <c r="E22" s="23">
        <v>29771.48</v>
      </c>
      <c r="F22" s="23">
        <f t="shared" si="4"/>
        <v>-17400.66</v>
      </c>
      <c r="G22" s="23">
        <v>51522.22</v>
      </c>
      <c r="H22" s="23">
        <v>6957.54</v>
      </c>
      <c r="I22" s="23">
        <v>9610.75</v>
      </c>
      <c r="J22" s="23">
        <f t="shared" si="5"/>
        <v>68090.51000000001</v>
      </c>
      <c r="K22" s="23">
        <f t="shared" si="7"/>
        <v>62492.45999999999</v>
      </c>
      <c r="L22" s="23">
        <v>3306.97</v>
      </c>
      <c r="M22" s="23">
        <v>0</v>
      </c>
      <c r="N22" s="28">
        <v>65799.43</v>
      </c>
      <c r="O22" s="23">
        <f t="shared" si="8"/>
        <v>-10970.23999999999</v>
      </c>
      <c r="P22" s="23">
        <f t="shared" si="9"/>
        <v>-43521.57</v>
      </c>
      <c r="Q22" s="23">
        <f t="shared" si="9"/>
        <v>39382.229999999996</v>
      </c>
      <c r="R22" s="23">
        <f t="shared" si="3"/>
        <v>-15109.579999999994</v>
      </c>
    </row>
    <row r="23" spans="1:18" ht="15">
      <c r="A23" s="23">
        <v>17</v>
      </c>
      <c r="B23" s="23" t="s">
        <v>27</v>
      </c>
      <c r="C23" s="23">
        <v>380.3</v>
      </c>
      <c r="D23" s="23">
        <v>-11210.13</v>
      </c>
      <c r="E23" s="23">
        <v>8695.37</v>
      </c>
      <c r="F23" s="23">
        <f t="shared" si="4"/>
        <v>-2514.7599999999984</v>
      </c>
      <c r="G23" s="23">
        <v>50269.59</v>
      </c>
      <c r="H23" s="23">
        <v>11914.89</v>
      </c>
      <c r="I23" s="23">
        <v>10743.55</v>
      </c>
      <c r="J23" s="23">
        <f t="shared" si="5"/>
        <v>72928.03</v>
      </c>
      <c r="K23" s="23">
        <f t="shared" si="7"/>
        <v>48357.270000000004</v>
      </c>
      <c r="L23" s="23">
        <v>26000</v>
      </c>
      <c r="M23" s="23">
        <v>0</v>
      </c>
      <c r="N23" s="28">
        <v>74357.27</v>
      </c>
      <c r="O23" s="23">
        <f t="shared" si="8"/>
        <v>1912.3199999999924</v>
      </c>
      <c r="P23" s="23">
        <f t="shared" si="9"/>
        <v>-25295.239999999998</v>
      </c>
      <c r="Q23" s="23">
        <f t="shared" si="9"/>
        <v>19438.92</v>
      </c>
      <c r="R23" s="23">
        <f t="shared" si="3"/>
        <v>-3944.0000000000073</v>
      </c>
    </row>
    <row r="24" spans="1:18" ht="15">
      <c r="A24" s="23">
        <v>18</v>
      </c>
      <c r="B24" s="23" t="s">
        <v>28</v>
      </c>
      <c r="C24" s="23">
        <v>321.6</v>
      </c>
      <c r="D24" s="23">
        <v>-54903.08</v>
      </c>
      <c r="E24" s="23">
        <v>19122.18</v>
      </c>
      <c r="F24" s="23">
        <f t="shared" si="4"/>
        <v>-35780.9</v>
      </c>
      <c r="G24" s="23">
        <v>43180.06</v>
      </c>
      <c r="H24" s="23">
        <v>5846.7</v>
      </c>
      <c r="I24" s="23">
        <v>9085.35</v>
      </c>
      <c r="J24" s="23">
        <f t="shared" si="5"/>
        <v>58112.10999999999</v>
      </c>
      <c r="K24" s="23">
        <f t="shared" si="7"/>
        <v>39503.95</v>
      </c>
      <c r="L24" s="23">
        <v>0</v>
      </c>
      <c r="M24" s="23">
        <v>0</v>
      </c>
      <c r="N24" s="28">
        <v>39503.95</v>
      </c>
      <c r="O24" s="23">
        <f t="shared" si="8"/>
        <v>3676.1100000000006</v>
      </c>
      <c r="P24" s="23">
        <f t="shared" si="9"/>
        <v>-49056.380000000005</v>
      </c>
      <c r="Q24" s="23">
        <f t="shared" si="9"/>
        <v>28207.53</v>
      </c>
      <c r="R24" s="23">
        <f t="shared" si="3"/>
        <v>-17172.740000000005</v>
      </c>
    </row>
    <row r="25" spans="1:18" ht="15">
      <c r="A25" s="23">
        <v>19</v>
      </c>
      <c r="B25" s="23" t="s">
        <v>29</v>
      </c>
      <c r="C25" s="23">
        <v>312</v>
      </c>
      <c r="D25" s="23">
        <v>-12910.35</v>
      </c>
      <c r="E25" s="23">
        <v>9915.42</v>
      </c>
      <c r="F25" s="23">
        <f t="shared" si="4"/>
        <v>-2994.9300000000003</v>
      </c>
      <c r="G25" s="23">
        <v>41387.04</v>
      </c>
      <c r="H25" s="23">
        <v>5672.28</v>
      </c>
      <c r="I25" s="23">
        <v>13728</v>
      </c>
      <c r="J25" s="23">
        <f t="shared" si="5"/>
        <v>60787.32</v>
      </c>
      <c r="K25" s="23">
        <f t="shared" si="7"/>
        <v>42064.26</v>
      </c>
      <c r="L25" s="23">
        <v>3433.42</v>
      </c>
      <c r="M25" s="23">
        <v>0</v>
      </c>
      <c r="N25" s="28">
        <v>45497.68</v>
      </c>
      <c r="O25" s="23">
        <f t="shared" si="8"/>
        <v>-677.2200000000012</v>
      </c>
      <c r="P25" s="23">
        <f t="shared" si="9"/>
        <v>-10671.490000000002</v>
      </c>
      <c r="Q25" s="23">
        <f t="shared" si="9"/>
        <v>23643.42</v>
      </c>
      <c r="R25" s="23">
        <f t="shared" si="3"/>
        <v>12294.709999999995</v>
      </c>
    </row>
    <row r="26" spans="1:18" ht="15">
      <c r="A26" s="23">
        <v>20</v>
      </c>
      <c r="B26" s="23" t="s">
        <v>154</v>
      </c>
      <c r="C26" s="23">
        <v>641.2</v>
      </c>
      <c r="D26" s="23">
        <v>-30651.72</v>
      </c>
      <c r="E26" s="23">
        <v>7109.21</v>
      </c>
      <c r="F26" s="23">
        <f t="shared" si="4"/>
        <v>-23542.510000000002</v>
      </c>
      <c r="G26" s="23">
        <v>88596.28</v>
      </c>
      <c r="H26" s="23">
        <v>11656.98</v>
      </c>
      <c r="I26" s="23">
        <v>18114.1</v>
      </c>
      <c r="J26" s="23">
        <f t="shared" si="5"/>
        <v>118367.35999999999</v>
      </c>
      <c r="K26" s="23">
        <f t="shared" si="7"/>
        <v>115594.34</v>
      </c>
      <c r="L26" s="23">
        <v>5938.94</v>
      </c>
      <c r="M26" s="23">
        <v>0</v>
      </c>
      <c r="N26" s="28">
        <v>121533.28</v>
      </c>
      <c r="O26" s="23">
        <f t="shared" si="8"/>
        <v>-26998.059999999998</v>
      </c>
      <c r="P26" s="23">
        <f t="shared" si="9"/>
        <v>-24933.68</v>
      </c>
      <c r="Q26" s="23">
        <f t="shared" si="9"/>
        <v>25223.309999999998</v>
      </c>
      <c r="R26" s="23">
        <f t="shared" si="3"/>
        <v>-26708.43</v>
      </c>
    </row>
    <row r="27" spans="1:18" ht="15">
      <c r="A27" s="23">
        <v>21</v>
      </c>
      <c r="B27" s="23" t="s">
        <v>30</v>
      </c>
      <c r="C27" s="23">
        <v>526.4</v>
      </c>
      <c r="D27" s="23">
        <v>-65972.93</v>
      </c>
      <c r="E27" s="23">
        <v>1241.05</v>
      </c>
      <c r="F27" s="23">
        <f t="shared" si="4"/>
        <v>-64731.87999999999</v>
      </c>
      <c r="G27" s="23">
        <v>72569.24</v>
      </c>
      <c r="H27" s="23">
        <v>9569.88</v>
      </c>
      <c r="I27" s="23">
        <v>13769.15</v>
      </c>
      <c r="J27" s="23">
        <f t="shared" si="5"/>
        <v>95908.27</v>
      </c>
      <c r="K27" s="23">
        <f t="shared" si="7"/>
        <v>70151.41</v>
      </c>
      <c r="L27" s="23">
        <v>873.98</v>
      </c>
      <c r="M27" s="23">
        <v>0</v>
      </c>
      <c r="N27" s="28">
        <v>71025.39</v>
      </c>
      <c r="O27" s="23">
        <f t="shared" si="8"/>
        <v>2417.8300000000017</v>
      </c>
      <c r="P27" s="23">
        <f t="shared" si="9"/>
        <v>-57277.03</v>
      </c>
      <c r="Q27" s="23">
        <f t="shared" si="9"/>
        <v>15010.199999999999</v>
      </c>
      <c r="R27" s="23">
        <f t="shared" si="3"/>
        <v>-39849</v>
      </c>
    </row>
    <row r="28" spans="1:18" ht="15">
      <c r="A28" s="23">
        <v>22</v>
      </c>
      <c r="B28" s="23" t="s">
        <v>31</v>
      </c>
      <c r="C28" s="23">
        <v>1781.1</v>
      </c>
      <c r="D28" s="23">
        <v>85084.43</v>
      </c>
      <c r="E28" s="23">
        <v>232469.43</v>
      </c>
      <c r="F28" s="23">
        <f t="shared" si="4"/>
        <v>317553.86</v>
      </c>
      <c r="G28" s="23">
        <v>205041.37</v>
      </c>
      <c r="H28" s="23">
        <v>80836.68</v>
      </c>
      <c r="I28" s="23">
        <v>48963.35</v>
      </c>
      <c r="J28" s="23">
        <f t="shared" si="5"/>
        <v>334841.39999999997</v>
      </c>
      <c r="K28" s="23">
        <f t="shared" si="7"/>
        <v>222789.95</v>
      </c>
      <c r="L28" s="23">
        <v>19661.18</v>
      </c>
      <c r="M28" s="23">
        <v>187932</v>
      </c>
      <c r="N28" s="28">
        <v>430383.13</v>
      </c>
      <c r="O28" s="23">
        <f t="shared" si="8"/>
        <v>-17748.580000000016</v>
      </c>
      <c r="P28" s="23">
        <f t="shared" si="9"/>
        <v>146259.93</v>
      </c>
      <c r="Q28" s="23">
        <f t="shared" si="9"/>
        <v>93500.77999999997</v>
      </c>
      <c r="R28" s="23">
        <f t="shared" si="3"/>
        <v>222012.12999999995</v>
      </c>
    </row>
    <row r="29" spans="1:18" ht="15">
      <c r="A29" s="23">
        <v>23</v>
      </c>
      <c r="B29" s="23" t="s">
        <v>32</v>
      </c>
      <c r="C29" s="23">
        <v>262.5</v>
      </c>
      <c r="D29" s="23">
        <v>-30901.6</v>
      </c>
      <c r="E29" s="23">
        <v>25591.49</v>
      </c>
      <c r="F29" s="23">
        <f t="shared" si="4"/>
        <v>-5310.109999999997</v>
      </c>
      <c r="G29" s="23">
        <v>34957.2</v>
      </c>
      <c r="H29" s="23">
        <v>4764.36</v>
      </c>
      <c r="I29" s="23">
        <v>7387.5</v>
      </c>
      <c r="J29" s="23">
        <f t="shared" si="5"/>
        <v>47109.06</v>
      </c>
      <c r="K29" s="23">
        <f t="shared" si="7"/>
        <v>35412.4</v>
      </c>
      <c r="L29" s="23">
        <v>2201.92</v>
      </c>
      <c r="M29" s="23">
        <v>0</v>
      </c>
      <c r="N29" s="28">
        <v>37614.32</v>
      </c>
      <c r="O29" s="23">
        <f t="shared" si="8"/>
        <v>-455.20000000000437</v>
      </c>
      <c r="P29" s="23">
        <f aca="true" t="shared" si="10" ref="P29:Q34">D29+H29-L29</f>
        <v>-28339.159999999996</v>
      </c>
      <c r="Q29" s="23">
        <f t="shared" si="10"/>
        <v>32978.990000000005</v>
      </c>
      <c r="R29" s="23">
        <f t="shared" si="3"/>
        <v>4184.630000000005</v>
      </c>
    </row>
    <row r="30" spans="1:18" ht="15">
      <c r="A30" s="23">
        <v>24</v>
      </c>
      <c r="B30" s="23" t="s">
        <v>33</v>
      </c>
      <c r="C30" s="23">
        <v>266.4</v>
      </c>
      <c r="D30" s="23">
        <v>-32836.11</v>
      </c>
      <c r="E30" s="23">
        <v>31277.4</v>
      </c>
      <c r="F30" s="23">
        <f t="shared" si="4"/>
        <v>-1558.7099999999991</v>
      </c>
      <c r="G30" s="23">
        <v>35595</v>
      </c>
      <c r="H30" s="23">
        <v>4843.14</v>
      </c>
      <c r="I30" s="23">
        <v>7525.85</v>
      </c>
      <c r="J30" s="23">
        <f t="shared" si="5"/>
        <v>47963.99</v>
      </c>
      <c r="K30" s="23">
        <f t="shared" si="7"/>
        <v>36276.65</v>
      </c>
      <c r="L30" s="23">
        <v>1051</v>
      </c>
      <c r="M30" s="23">
        <v>0</v>
      </c>
      <c r="N30" s="28">
        <v>37327.65</v>
      </c>
      <c r="O30" s="23">
        <f t="shared" si="8"/>
        <v>-681.6500000000015</v>
      </c>
      <c r="P30" s="23">
        <f t="shared" si="10"/>
        <v>-29043.97</v>
      </c>
      <c r="Q30" s="23">
        <f t="shared" si="10"/>
        <v>38803.25</v>
      </c>
      <c r="R30" s="23">
        <f t="shared" si="3"/>
        <v>9077.629999999997</v>
      </c>
    </row>
    <row r="31" spans="1:18" ht="15">
      <c r="A31" s="23">
        <v>25</v>
      </c>
      <c r="B31" s="23" t="s">
        <v>34</v>
      </c>
      <c r="C31" s="23">
        <v>618.9</v>
      </c>
      <c r="D31" s="23">
        <v>-62092.32</v>
      </c>
      <c r="E31" s="23">
        <v>29321.23</v>
      </c>
      <c r="F31" s="23">
        <f t="shared" si="4"/>
        <v>-32771.09</v>
      </c>
      <c r="G31" s="23">
        <v>83440.82</v>
      </c>
      <c r="H31" s="23">
        <v>11253.6</v>
      </c>
      <c r="I31" s="23">
        <v>17485.74</v>
      </c>
      <c r="J31" s="23">
        <f t="shared" si="5"/>
        <v>112180.16000000002</v>
      </c>
      <c r="K31" s="23">
        <f t="shared" si="7"/>
        <v>103187.29999999999</v>
      </c>
      <c r="L31" s="23">
        <v>18618.88</v>
      </c>
      <c r="M31" s="23">
        <v>0</v>
      </c>
      <c r="N31" s="28">
        <v>121806.18</v>
      </c>
      <c r="O31" s="23">
        <f t="shared" si="8"/>
        <v>-19746.47999999998</v>
      </c>
      <c r="P31" s="23">
        <f t="shared" si="10"/>
        <v>-69457.6</v>
      </c>
      <c r="Q31" s="23">
        <f t="shared" si="10"/>
        <v>46806.97</v>
      </c>
      <c r="R31" s="23">
        <f t="shared" si="3"/>
        <v>-42397.109999999986</v>
      </c>
    </row>
    <row r="32" spans="1:18" ht="15">
      <c r="A32" s="23">
        <v>26</v>
      </c>
      <c r="B32" s="23" t="s">
        <v>35</v>
      </c>
      <c r="C32" s="23">
        <v>1311.9</v>
      </c>
      <c r="D32" s="23">
        <v>-12625.21</v>
      </c>
      <c r="E32" s="23">
        <v>100617.69</v>
      </c>
      <c r="F32" s="23">
        <f t="shared" si="4"/>
        <v>87992.48000000001</v>
      </c>
      <c r="G32" s="23">
        <v>188046.97</v>
      </c>
      <c r="H32" s="23">
        <v>28152.57</v>
      </c>
      <c r="I32" s="23">
        <v>39211.45</v>
      </c>
      <c r="J32" s="23">
        <f t="shared" si="5"/>
        <v>255410.99</v>
      </c>
      <c r="K32" s="23">
        <f t="shared" si="7"/>
        <v>193348.24000000002</v>
      </c>
      <c r="L32" s="23">
        <v>26122.35</v>
      </c>
      <c r="M32" s="23">
        <v>66000</v>
      </c>
      <c r="N32" s="28">
        <v>285470.59</v>
      </c>
      <c r="O32" s="23">
        <f t="shared" si="8"/>
        <v>-5301.270000000019</v>
      </c>
      <c r="P32" s="23">
        <f t="shared" si="10"/>
        <v>-10594.989999999998</v>
      </c>
      <c r="Q32" s="23">
        <f t="shared" si="10"/>
        <v>73829.14000000001</v>
      </c>
      <c r="R32" s="23">
        <f t="shared" si="3"/>
        <v>57932.88</v>
      </c>
    </row>
    <row r="33" spans="1:18" ht="15">
      <c r="A33" s="23">
        <v>27</v>
      </c>
      <c r="B33" s="23" t="s">
        <v>36</v>
      </c>
      <c r="C33" s="23">
        <v>501.3</v>
      </c>
      <c r="D33" s="23">
        <v>-48729</v>
      </c>
      <c r="E33" s="23">
        <v>16696.46</v>
      </c>
      <c r="F33" s="23">
        <f t="shared" si="4"/>
        <v>-32032.54</v>
      </c>
      <c r="G33" s="23">
        <v>69085.92</v>
      </c>
      <c r="H33" s="23">
        <v>9115.92</v>
      </c>
      <c r="I33" s="23">
        <v>14161.95</v>
      </c>
      <c r="J33" s="23">
        <f t="shared" si="5"/>
        <v>92363.79</v>
      </c>
      <c r="K33" s="23">
        <f>N33-L33</f>
        <v>73482.7</v>
      </c>
      <c r="L33" s="23">
        <v>6831.52</v>
      </c>
      <c r="M33" s="23">
        <v>0</v>
      </c>
      <c r="N33" s="28">
        <v>80314.22</v>
      </c>
      <c r="O33" s="23">
        <f t="shared" si="8"/>
        <v>-4396.779999999999</v>
      </c>
      <c r="P33" s="23">
        <f t="shared" si="10"/>
        <v>-46444.600000000006</v>
      </c>
      <c r="Q33" s="23">
        <f t="shared" si="10"/>
        <v>30858.41</v>
      </c>
      <c r="R33" s="23">
        <f t="shared" si="3"/>
        <v>-19982.970000000005</v>
      </c>
    </row>
    <row r="34" spans="1:18" ht="15">
      <c r="A34" s="23">
        <v>28</v>
      </c>
      <c r="B34" s="23" t="s">
        <v>37</v>
      </c>
      <c r="C34" s="23">
        <v>1768.2</v>
      </c>
      <c r="D34" s="23">
        <v>92614.31</v>
      </c>
      <c r="E34" s="23">
        <v>-17174.19</v>
      </c>
      <c r="F34" s="23">
        <f t="shared" si="4"/>
        <v>75440.12</v>
      </c>
      <c r="G34" s="23">
        <v>201969.88</v>
      </c>
      <c r="H34" s="23">
        <v>80190.44</v>
      </c>
      <c r="I34" s="23">
        <v>49510.69</v>
      </c>
      <c r="J34" s="23">
        <f t="shared" si="5"/>
        <v>331671.01</v>
      </c>
      <c r="K34" s="23">
        <f t="shared" si="7"/>
        <v>197178.47</v>
      </c>
      <c r="L34" s="23">
        <v>57710.91</v>
      </c>
      <c r="M34" s="23">
        <v>0</v>
      </c>
      <c r="N34" s="28">
        <v>254889.38</v>
      </c>
      <c r="O34" s="23">
        <f t="shared" si="8"/>
        <v>4791.4100000000035</v>
      </c>
      <c r="P34" s="23">
        <f t="shared" si="10"/>
        <v>115093.84</v>
      </c>
      <c r="Q34" s="23">
        <f t="shared" si="10"/>
        <v>32336.500000000004</v>
      </c>
      <c r="R34" s="23">
        <f t="shared" si="3"/>
        <v>152221.75</v>
      </c>
    </row>
    <row r="35" spans="1:18" ht="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18" ht="15">
      <c r="A36" s="31" t="s">
        <v>9</v>
      </c>
      <c r="B36" s="31" t="s">
        <v>0</v>
      </c>
      <c r="C36" s="31" t="s">
        <v>1</v>
      </c>
      <c r="D36" s="31" t="s">
        <v>3</v>
      </c>
      <c r="E36" s="31"/>
      <c r="F36" s="31" t="s">
        <v>6</v>
      </c>
      <c r="G36" s="31" t="s">
        <v>166</v>
      </c>
      <c r="H36" s="31"/>
      <c r="I36" s="31"/>
      <c r="J36" s="31" t="s">
        <v>2</v>
      </c>
      <c r="K36" s="31" t="s">
        <v>165</v>
      </c>
      <c r="L36" s="31"/>
      <c r="M36" s="31"/>
      <c r="N36" s="31" t="s">
        <v>8</v>
      </c>
      <c r="O36" s="31" t="s">
        <v>167</v>
      </c>
      <c r="P36" s="31"/>
      <c r="Q36" s="31"/>
      <c r="R36" s="31" t="s">
        <v>6</v>
      </c>
    </row>
    <row r="37" spans="1:18" ht="33.75">
      <c r="A37" s="32"/>
      <c r="B37" s="32"/>
      <c r="C37" s="32"/>
      <c r="D37" s="23" t="s">
        <v>4</v>
      </c>
      <c r="E37" s="23" t="s">
        <v>5</v>
      </c>
      <c r="F37" s="32"/>
      <c r="G37" s="23" t="s">
        <v>7</v>
      </c>
      <c r="H37" s="23" t="s">
        <v>4</v>
      </c>
      <c r="I37" s="23" t="s">
        <v>5</v>
      </c>
      <c r="J37" s="32"/>
      <c r="K37" s="23" t="s">
        <v>7</v>
      </c>
      <c r="L37" s="23" t="s">
        <v>4</v>
      </c>
      <c r="M37" s="23" t="s">
        <v>5</v>
      </c>
      <c r="N37" s="32"/>
      <c r="O37" s="23" t="s">
        <v>7</v>
      </c>
      <c r="P37" s="23" t="s">
        <v>4</v>
      </c>
      <c r="Q37" s="23" t="s">
        <v>5</v>
      </c>
      <c r="R37" s="32"/>
    </row>
    <row r="38" spans="1:18" ht="15">
      <c r="A38" s="23">
        <v>29</v>
      </c>
      <c r="B38" s="23" t="s">
        <v>38</v>
      </c>
      <c r="C38" s="23">
        <v>337.1</v>
      </c>
      <c r="D38" s="23">
        <v>-12273.3</v>
      </c>
      <c r="E38" s="23">
        <v>-67192.84</v>
      </c>
      <c r="F38" s="23">
        <f aca="true" t="shared" si="11" ref="F38:F65">D38+E38</f>
        <v>-79466.14</v>
      </c>
      <c r="G38" s="23">
        <v>44337.62</v>
      </c>
      <c r="H38" s="23">
        <v>6128.52</v>
      </c>
      <c r="I38" s="23">
        <v>8421.4</v>
      </c>
      <c r="J38" s="23">
        <f aca="true" t="shared" si="12" ref="J38:J64">SUM(G38:I38)</f>
        <v>58887.54</v>
      </c>
      <c r="K38" s="23">
        <f>N38-M38-L38</f>
        <v>40899.19</v>
      </c>
      <c r="L38" s="23">
        <v>0</v>
      </c>
      <c r="M38" s="23">
        <v>0</v>
      </c>
      <c r="N38" s="28">
        <v>40899.19</v>
      </c>
      <c r="O38" s="23">
        <f>G38-K38</f>
        <v>3438.4300000000003</v>
      </c>
      <c r="P38" s="23">
        <f aca="true" t="shared" si="13" ref="P38:Q55">D38+H38-L38</f>
        <v>-6144.779999999999</v>
      </c>
      <c r="Q38" s="23">
        <f t="shared" si="13"/>
        <v>-58771.439999999995</v>
      </c>
      <c r="R38" s="23">
        <f>SUM(O38:Q38)</f>
        <v>-61477.78999999999</v>
      </c>
    </row>
    <row r="39" spans="1:18" ht="15">
      <c r="A39" s="23">
        <v>30</v>
      </c>
      <c r="B39" s="23" t="s">
        <v>39</v>
      </c>
      <c r="C39" s="23">
        <v>763.6</v>
      </c>
      <c r="D39" s="23">
        <v>16281.09</v>
      </c>
      <c r="E39" s="23">
        <v>-41194.45</v>
      </c>
      <c r="F39" s="23">
        <f t="shared" si="11"/>
        <v>-24913.359999999997</v>
      </c>
      <c r="G39" s="23">
        <v>104597.92</v>
      </c>
      <c r="H39" s="23">
        <v>13891.38</v>
      </c>
      <c r="I39" s="23">
        <v>20221.55</v>
      </c>
      <c r="J39" s="23">
        <f t="shared" si="12"/>
        <v>138710.85</v>
      </c>
      <c r="K39" s="23">
        <f>N39-M39-L39</f>
        <v>89936.07</v>
      </c>
      <c r="L39" s="23">
        <v>24567.26</v>
      </c>
      <c r="M39" s="23">
        <v>0</v>
      </c>
      <c r="N39" s="28">
        <v>114503.33</v>
      </c>
      <c r="O39" s="23">
        <f>G39-K39</f>
        <v>14661.849999999991</v>
      </c>
      <c r="P39" s="23">
        <f t="shared" si="13"/>
        <v>5605.210000000003</v>
      </c>
      <c r="Q39" s="23">
        <f t="shared" si="13"/>
        <v>-20972.899999999998</v>
      </c>
      <c r="R39" s="23">
        <f>SUM(O39:Q39)</f>
        <v>-705.8400000000038</v>
      </c>
    </row>
    <row r="40" spans="1:18" ht="15">
      <c r="A40" s="23">
        <v>31</v>
      </c>
      <c r="B40" s="23" t="s">
        <v>40</v>
      </c>
      <c r="C40" s="23">
        <v>923.2</v>
      </c>
      <c r="D40" s="23">
        <v>-7985.32</v>
      </c>
      <c r="E40" s="23">
        <v>-43680.85</v>
      </c>
      <c r="F40" s="23">
        <f t="shared" si="11"/>
        <v>-51666.17</v>
      </c>
      <c r="G40" s="23">
        <v>127418.74</v>
      </c>
      <c r="H40" s="23">
        <v>18833.88</v>
      </c>
      <c r="I40" s="23">
        <v>26080.65</v>
      </c>
      <c r="J40" s="23">
        <f t="shared" si="12"/>
        <v>172333.27</v>
      </c>
      <c r="K40" s="23">
        <f>N40-M40-L40</f>
        <v>112500.71999999999</v>
      </c>
      <c r="L40" s="23">
        <v>997.57</v>
      </c>
      <c r="M40" s="23">
        <v>0</v>
      </c>
      <c r="N40" s="28">
        <v>113498.29</v>
      </c>
      <c r="O40" s="23">
        <f>G40-K40</f>
        <v>14918.020000000019</v>
      </c>
      <c r="P40" s="23">
        <f t="shared" si="13"/>
        <v>9850.990000000002</v>
      </c>
      <c r="Q40" s="23">
        <f t="shared" si="13"/>
        <v>-17600.199999999997</v>
      </c>
      <c r="R40" s="23">
        <f>SUM(O40:Q40)</f>
        <v>7168.810000000023</v>
      </c>
    </row>
    <row r="41" spans="1:18" ht="15">
      <c r="A41" s="34" t="s">
        <v>16</v>
      </c>
      <c r="B41" s="35"/>
      <c r="C41" s="10">
        <f aca="true" t="shared" si="14" ref="C41:R41">C13+C14+C15+C16+C17+C18+C19+C20+C21+C22+C23+C24+C25+C26+C27+C28+C29+C30+C31+C32+C33+C34+C38+C39+C40</f>
        <v>27534.22</v>
      </c>
      <c r="D41" s="10">
        <f t="shared" si="14"/>
        <v>29250.569999999963</v>
      </c>
      <c r="E41" s="10">
        <f t="shared" si="14"/>
        <v>659646.4000000001</v>
      </c>
      <c r="F41" s="10">
        <f t="shared" si="14"/>
        <v>688896.97</v>
      </c>
      <c r="G41" s="10">
        <f t="shared" si="14"/>
        <v>3604231.3200000008</v>
      </c>
      <c r="H41" s="10">
        <f t="shared" si="14"/>
        <v>955184.3800000001</v>
      </c>
      <c r="I41" s="10">
        <f t="shared" si="14"/>
        <v>838783.6099999999</v>
      </c>
      <c r="J41" s="10">
        <f t="shared" si="12"/>
        <v>5398199.3100000005</v>
      </c>
      <c r="K41" s="10">
        <f t="shared" si="14"/>
        <v>3621680.0100000002</v>
      </c>
      <c r="L41" s="10">
        <f t="shared" si="14"/>
        <v>728573.21</v>
      </c>
      <c r="M41" s="10">
        <f t="shared" si="14"/>
        <v>464482.44</v>
      </c>
      <c r="N41" s="10">
        <f t="shared" si="14"/>
        <v>4814735.66</v>
      </c>
      <c r="O41" s="10">
        <f t="shared" si="14"/>
        <v>-17448.689999999864</v>
      </c>
      <c r="P41" s="10">
        <f t="shared" si="14"/>
        <v>255861.74000000017</v>
      </c>
      <c r="Q41" s="10">
        <f t="shared" si="14"/>
        <v>1033947.5700000003</v>
      </c>
      <c r="R41" s="10">
        <f t="shared" si="14"/>
        <v>1272360.62</v>
      </c>
    </row>
    <row r="42" spans="1:18" ht="15">
      <c r="A42" s="23">
        <v>32</v>
      </c>
      <c r="B42" s="23" t="s">
        <v>41</v>
      </c>
      <c r="C42" s="23">
        <v>127.1</v>
      </c>
      <c r="D42" s="23">
        <v>18581.98</v>
      </c>
      <c r="E42" s="23">
        <v>2431.61</v>
      </c>
      <c r="F42" s="23">
        <f t="shared" si="11"/>
        <v>21013.59</v>
      </c>
      <c r="G42" s="23">
        <v>6764.22</v>
      </c>
      <c r="H42" s="23">
        <v>7450.56</v>
      </c>
      <c r="I42" s="23">
        <v>0</v>
      </c>
      <c r="J42" s="23">
        <f t="shared" si="12"/>
        <v>14214.78</v>
      </c>
      <c r="K42" s="25">
        <f aca="true" t="shared" si="15" ref="K42:K59">N42-M42-L42</f>
        <v>4550.16</v>
      </c>
      <c r="L42" s="23"/>
      <c r="M42" s="23"/>
      <c r="N42" s="28">
        <v>4550.16</v>
      </c>
      <c r="O42" s="25">
        <f aca="true" t="shared" si="16" ref="O42:O60">G42-K42</f>
        <v>2214.0600000000004</v>
      </c>
      <c r="P42" s="25">
        <f t="shared" si="13"/>
        <v>26032.54</v>
      </c>
      <c r="Q42" s="25">
        <f t="shared" si="13"/>
        <v>2431.61</v>
      </c>
      <c r="R42" s="23">
        <f aca="true" t="shared" si="17" ref="R42:R53">SUM(O42:Q42)</f>
        <v>30678.210000000003</v>
      </c>
    </row>
    <row r="43" spans="1:18" ht="15">
      <c r="A43" s="23">
        <v>33</v>
      </c>
      <c r="B43" s="23" t="s">
        <v>42</v>
      </c>
      <c r="C43" s="23">
        <v>144.1</v>
      </c>
      <c r="D43" s="23">
        <v>28186.9</v>
      </c>
      <c r="E43" s="23">
        <v>5107.7</v>
      </c>
      <c r="F43" s="23">
        <f t="shared" si="11"/>
        <v>33294.6</v>
      </c>
      <c r="G43" s="23">
        <v>7669.02</v>
      </c>
      <c r="H43" s="23">
        <v>8447.1</v>
      </c>
      <c r="I43" s="23">
        <v>0</v>
      </c>
      <c r="J43" s="23">
        <f t="shared" si="12"/>
        <v>16116.12</v>
      </c>
      <c r="K43" s="25">
        <f t="shared" si="15"/>
        <v>5158.85</v>
      </c>
      <c r="L43" s="23"/>
      <c r="M43" s="23"/>
      <c r="N43" s="28">
        <v>5158.85</v>
      </c>
      <c r="O43" s="25">
        <f t="shared" si="16"/>
        <v>2510.17</v>
      </c>
      <c r="P43" s="25">
        <f t="shared" si="13"/>
        <v>36634</v>
      </c>
      <c r="Q43" s="25">
        <f t="shared" si="13"/>
        <v>5107.7</v>
      </c>
      <c r="R43" s="25">
        <f t="shared" si="17"/>
        <v>44251.869999999995</v>
      </c>
    </row>
    <row r="44" spans="1:18" ht="15">
      <c r="A44" s="23">
        <v>34</v>
      </c>
      <c r="B44" s="23" t="s">
        <v>43</v>
      </c>
      <c r="C44" s="23">
        <v>171.3</v>
      </c>
      <c r="D44" s="23">
        <v>21982.93</v>
      </c>
      <c r="E44" s="23"/>
      <c r="F44" s="23">
        <f t="shared" si="11"/>
        <v>21982.93</v>
      </c>
      <c r="G44" s="23">
        <v>3896</v>
      </c>
      <c r="H44" s="23">
        <v>4059.85</v>
      </c>
      <c r="I44" s="23">
        <v>0</v>
      </c>
      <c r="J44" s="23">
        <f t="shared" si="12"/>
        <v>7955.85</v>
      </c>
      <c r="K44" s="25">
        <f t="shared" si="15"/>
        <v>2542.75</v>
      </c>
      <c r="L44" s="23"/>
      <c r="M44" s="23"/>
      <c r="N44" s="28">
        <v>2542.75</v>
      </c>
      <c r="O44" s="25">
        <f t="shared" si="16"/>
        <v>1353.25</v>
      </c>
      <c r="P44" s="25">
        <f t="shared" si="13"/>
        <v>26042.78</v>
      </c>
      <c r="Q44" s="25">
        <f t="shared" si="13"/>
        <v>0</v>
      </c>
      <c r="R44" s="25">
        <f t="shared" si="17"/>
        <v>27396.03</v>
      </c>
    </row>
    <row r="45" spans="1:18" ht="15">
      <c r="A45" s="23">
        <v>35</v>
      </c>
      <c r="B45" s="23" t="s">
        <v>155</v>
      </c>
      <c r="C45" s="23">
        <v>161.6</v>
      </c>
      <c r="D45" s="23">
        <v>17065.5</v>
      </c>
      <c r="E45" s="23">
        <v>6545.49</v>
      </c>
      <c r="F45" s="23">
        <f t="shared" si="11"/>
        <v>23610.989999999998</v>
      </c>
      <c r="G45" s="23">
        <v>8600.34</v>
      </c>
      <c r="H45" s="23">
        <v>9472.98</v>
      </c>
      <c r="I45" s="23">
        <v>0</v>
      </c>
      <c r="J45" s="23">
        <f t="shared" si="12"/>
        <v>18073.32</v>
      </c>
      <c r="K45" s="25">
        <f t="shared" si="15"/>
        <v>10271.349999999999</v>
      </c>
      <c r="L45" s="23">
        <v>14019.91</v>
      </c>
      <c r="M45" s="23"/>
      <c r="N45" s="28">
        <v>24291.26</v>
      </c>
      <c r="O45" s="25">
        <f t="shared" si="16"/>
        <v>-1671.0099999999984</v>
      </c>
      <c r="P45" s="25">
        <f t="shared" si="13"/>
        <v>12518.57</v>
      </c>
      <c r="Q45" s="25">
        <f t="shared" si="13"/>
        <v>6545.49</v>
      </c>
      <c r="R45" s="25">
        <f t="shared" si="17"/>
        <v>17393.050000000003</v>
      </c>
    </row>
    <row r="46" spans="1:18" ht="15">
      <c r="A46" s="23">
        <v>36</v>
      </c>
      <c r="B46" s="23" t="s">
        <v>44</v>
      </c>
      <c r="C46" s="23">
        <v>174.7</v>
      </c>
      <c r="D46" s="23">
        <v>11040.91</v>
      </c>
      <c r="E46" s="23">
        <v>2862.37</v>
      </c>
      <c r="F46" s="23">
        <f t="shared" si="11"/>
        <v>13903.279999999999</v>
      </c>
      <c r="G46" s="23">
        <v>9297.74</v>
      </c>
      <c r="H46" s="23">
        <v>10240.98</v>
      </c>
      <c r="I46" s="23">
        <v>0</v>
      </c>
      <c r="J46" s="23">
        <f t="shared" si="12"/>
        <v>19538.72</v>
      </c>
      <c r="K46" s="25">
        <f t="shared" si="15"/>
        <v>6254.259999999999</v>
      </c>
      <c r="L46" s="23">
        <v>3639.2</v>
      </c>
      <c r="M46" s="23"/>
      <c r="N46" s="28">
        <v>9893.46</v>
      </c>
      <c r="O46" s="25">
        <f t="shared" si="16"/>
        <v>3043.4800000000005</v>
      </c>
      <c r="P46" s="25">
        <f t="shared" si="13"/>
        <v>17642.69</v>
      </c>
      <c r="Q46" s="25">
        <f t="shared" si="13"/>
        <v>2862.37</v>
      </c>
      <c r="R46" s="25">
        <f t="shared" si="17"/>
        <v>23548.539999999997</v>
      </c>
    </row>
    <row r="47" spans="1:18" ht="15">
      <c r="A47" s="23">
        <v>37</v>
      </c>
      <c r="B47" s="23" t="s">
        <v>45</v>
      </c>
      <c r="C47" s="23">
        <v>169.8</v>
      </c>
      <c r="D47" s="23">
        <v>14989.05</v>
      </c>
      <c r="E47" s="23">
        <v>2737.14</v>
      </c>
      <c r="F47" s="23">
        <f t="shared" si="11"/>
        <v>17726.19</v>
      </c>
      <c r="G47" s="23">
        <v>9036.92</v>
      </c>
      <c r="H47" s="23">
        <v>9953.7</v>
      </c>
      <c r="I47" s="23">
        <v>0</v>
      </c>
      <c r="J47" s="23">
        <f t="shared" si="12"/>
        <v>18990.620000000003</v>
      </c>
      <c r="K47" s="25">
        <f t="shared" si="15"/>
        <v>6078.820000000003</v>
      </c>
      <c r="L47" s="23">
        <v>17822.26</v>
      </c>
      <c r="M47" s="23"/>
      <c r="N47" s="28">
        <v>23901.08</v>
      </c>
      <c r="O47" s="25">
        <f t="shared" si="16"/>
        <v>2958.0999999999967</v>
      </c>
      <c r="P47" s="25">
        <f t="shared" si="13"/>
        <v>7120.490000000002</v>
      </c>
      <c r="Q47" s="25">
        <f t="shared" si="13"/>
        <v>2737.14</v>
      </c>
      <c r="R47" s="25">
        <f t="shared" si="17"/>
        <v>12815.729999999998</v>
      </c>
    </row>
    <row r="48" spans="1:18" ht="15">
      <c r="A48" s="23">
        <v>38</v>
      </c>
      <c r="B48" s="23" t="s">
        <v>46</v>
      </c>
      <c r="C48" s="23">
        <v>159.1</v>
      </c>
      <c r="D48" s="23">
        <v>17596.6</v>
      </c>
      <c r="E48" s="23"/>
      <c r="F48" s="23">
        <f t="shared" si="11"/>
        <v>17596.6</v>
      </c>
      <c r="G48" s="23">
        <v>8467.26</v>
      </c>
      <c r="H48" s="23">
        <v>9326.4</v>
      </c>
      <c r="I48" s="23">
        <v>0</v>
      </c>
      <c r="J48" s="23">
        <f t="shared" si="12"/>
        <v>17793.66</v>
      </c>
      <c r="K48" s="25">
        <v>5695.76</v>
      </c>
      <c r="L48" s="23">
        <v>43971.77</v>
      </c>
      <c r="M48" s="23"/>
      <c r="N48" s="28">
        <f>SUM(K48:M48)</f>
        <v>49667.53</v>
      </c>
      <c r="O48" s="25">
        <f t="shared" si="16"/>
        <v>2771.5</v>
      </c>
      <c r="P48" s="25">
        <f t="shared" si="13"/>
        <v>-17048.769999999997</v>
      </c>
      <c r="Q48" s="25">
        <f t="shared" si="13"/>
        <v>0</v>
      </c>
      <c r="R48" s="25">
        <f t="shared" si="17"/>
        <v>-14277.269999999997</v>
      </c>
    </row>
    <row r="49" spans="1:18" ht="15">
      <c r="A49" s="23">
        <v>39</v>
      </c>
      <c r="B49" s="23" t="s">
        <v>47</v>
      </c>
      <c r="C49" s="23">
        <v>127.1</v>
      </c>
      <c r="D49" s="23">
        <v>14242.28</v>
      </c>
      <c r="E49" s="23">
        <v>2206.62</v>
      </c>
      <c r="F49" s="23">
        <f t="shared" si="11"/>
        <v>16448.9</v>
      </c>
      <c r="G49" s="23">
        <v>6764.34</v>
      </c>
      <c r="H49" s="23">
        <v>7450.68</v>
      </c>
      <c r="I49" s="23">
        <v>0</v>
      </c>
      <c r="J49" s="23">
        <f t="shared" si="12"/>
        <v>14215.02</v>
      </c>
      <c r="K49" s="25">
        <f t="shared" si="15"/>
        <v>6460.7</v>
      </c>
      <c r="L49" s="23"/>
      <c r="M49" s="23"/>
      <c r="N49" s="28">
        <v>6460.7</v>
      </c>
      <c r="O49" s="25">
        <f t="shared" si="16"/>
        <v>303.6400000000003</v>
      </c>
      <c r="P49" s="25">
        <f t="shared" si="13"/>
        <v>21692.96</v>
      </c>
      <c r="Q49" s="25">
        <f t="shared" si="13"/>
        <v>2206.62</v>
      </c>
      <c r="R49" s="25">
        <f t="shared" si="17"/>
        <v>24203.219999999998</v>
      </c>
    </row>
    <row r="50" spans="1:18" ht="15">
      <c r="A50" s="23">
        <v>40</v>
      </c>
      <c r="B50" s="23" t="s">
        <v>48</v>
      </c>
      <c r="C50" s="23">
        <v>136.8</v>
      </c>
      <c r="D50" s="23">
        <v>14456</v>
      </c>
      <c r="E50" s="23">
        <v>5018.76</v>
      </c>
      <c r="F50" s="23">
        <f t="shared" si="11"/>
        <v>19474.760000000002</v>
      </c>
      <c r="G50" s="23">
        <v>7280.4</v>
      </c>
      <c r="H50" s="23">
        <v>8019.24</v>
      </c>
      <c r="I50" s="23">
        <v>0</v>
      </c>
      <c r="J50" s="23">
        <f t="shared" si="12"/>
        <v>15299.64</v>
      </c>
      <c r="K50" s="25">
        <f t="shared" si="15"/>
        <v>8080.26</v>
      </c>
      <c r="L50" s="23"/>
      <c r="M50" s="23"/>
      <c r="N50" s="28">
        <v>8080.26</v>
      </c>
      <c r="O50" s="25">
        <f t="shared" si="16"/>
        <v>-799.8600000000006</v>
      </c>
      <c r="P50" s="25">
        <f t="shared" si="13"/>
        <v>22475.239999999998</v>
      </c>
      <c r="Q50" s="25">
        <f t="shared" si="13"/>
        <v>5018.76</v>
      </c>
      <c r="R50" s="25">
        <f t="shared" si="17"/>
        <v>26694.14</v>
      </c>
    </row>
    <row r="51" spans="1:18" ht="15">
      <c r="A51" s="23">
        <v>41</v>
      </c>
      <c r="B51" s="23" t="s">
        <v>49</v>
      </c>
      <c r="C51" s="23">
        <v>83.2</v>
      </c>
      <c r="D51" s="23">
        <v>12544.01</v>
      </c>
      <c r="E51" s="23"/>
      <c r="F51" s="23">
        <f t="shared" si="11"/>
        <v>12544.01</v>
      </c>
      <c r="G51" s="23">
        <v>4428</v>
      </c>
      <c r="H51" s="23">
        <v>4877.16</v>
      </c>
      <c r="I51" s="23">
        <v>0</v>
      </c>
      <c r="J51" s="23">
        <f t="shared" si="12"/>
        <v>9305.16</v>
      </c>
      <c r="K51" s="25">
        <f t="shared" si="15"/>
        <v>3331.36</v>
      </c>
      <c r="L51" s="23"/>
      <c r="M51" s="23"/>
      <c r="N51" s="28">
        <v>3331.36</v>
      </c>
      <c r="O51" s="25">
        <f t="shared" si="16"/>
        <v>1096.6399999999999</v>
      </c>
      <c r="P51" s="25">
        <f t="shared" si="13"/>
        <v>17421.17</v>
      </c>
      <c r="Q51" s="25">
        <f t="shared" si="13"/>
        <v>0</v>
      </c>
      <c r="R51" s="25">
        <f t="shared" si="17"/>
        <v>18517.809999999998</v>
      </c>
    </row>
    <row r="52" spans="1:18" ht="15">
      <c r="A52" s="23">
        <v>42</v>
      </c>
      <c r="B52" s="23" t="s">
        <v>50</v>
      </c>
      <c r="C52" s="23">
        <v>131.4</v>
      </c>
      <c r="D52" s="23">
        <v>-5813.23</v>
      </c>
      <c r="E52" s="23">
        <v>18963.71</v>
      </c>
      <c r="F52" s="23">
        <f t="shared" si="11"/>
        <v>13150.48</v>
      </c>
      <c r="G52" s="23">
        <v>6993.12</v>
      </c>
      <c r="H52" s="23">
        <v>7702.62</v>
      </c>
      <c r="I52" s="23">
        <v>3712.1</v>
      </c>
      <c r="J52" s="23">
        <f t="shared" si="12"/>
        <v>18407.84</v>
      </c>
      <c r="K52" s="25">
        <f t="shared" si="15"/>
        <v>4704.16</v>
      </c>
      <c r="L52" s="23">
        <v>1410.22</v>
      </c>
      <c r="M52" s="23"/>
      <c r="N52" s="28">
        <v>6114.38</v>
      </c>
      <c r="O52" s="25">
        <f t="shared" si="16"/>
        <v>2288.96</v>
      </c>
      <c r="P52" s="25">
        <f t="shared" si="13"/>
        <v>479.1700000000003</v>
      </c>
      <c r="Q52" s="25">
        <f t="shared" si="13"/>
        <v>22675.809999999998</v>
      </c>
      <c r="R52" s="25">
        <f t="shared" si="17"/>
        <v>25443.94</v>
      </c>
    </row>
    <row r="53" spans="1:18" ht="15">
      <c r="A53" s="23">
        <v>43</v>
      </c>
      <c r="B53" s="23" t="s">
        <v>51</v>
      </c>
      <c r="C53" s="23">
        <v>153.8</v>
      </c>
      <c r="D53" s="23">
        <v>30537.62</v>
      </c>
      <c r="E53" s="23">
        <v>7423.38</v>
      </c>
      <c r="F53" s="23">
        <f t="shared" si="11"/>
        <v>37961</v>
      </c>
      <c r="G53" s="23">
        <v>8185.32</v>
      </c>
      <c r="H53" s="23">
        <v>9015.78</v>
      </c>
      <c r="I53" s="23">
        <v>0</v>
      </c>
      <c r="J53" s="23">
        <f t="shared" si="12"/>
        <v>17201.1</v>
      </c>
      <c r="K53" s="25">
        <f t="shared" si="15"/>
        <v>5506.02</v>
      </c>
      <c r="L53" s="23"/>
      <c r="M53" s="23"/>
      <c r="N53" s="28">
        <v>5506.02</v>
      </c>
      <c r="O53" s="25">
        <f t="shared" si="16"/>
        <v>2679.2999999999993</v>
      </c>
      <c r="P53" s="25">
        <f t="shared" si="13"/>
        <v>39553.4</v>
      </c>
      <c r="Q53" s="25">
        <f t="shared" si="13"/>
        <v>7423.38</v>
      </c>
      <c r="R53" s="25">
        <f t="shared" si="17"/>
        <v>49656.079999999994</v>
      </c>
    </row>
    <row r="54" spans="1:18" ht="15">
      <c r="A54" s="34" t="s">
        <v>16</v>
      </c>
      <c r="B54" s="35"/>
      <c r="C54" s="10">
        <f>C42+C43+C44+C45+C46+C47+C48+C49+C50+C51+C52+C53</f>
        <v>1739.9999999999998</v>
      </c>
      <c r="D54" s="10">
        <f>SUM(D42:D53)</f>
        <v>195410.55</v>
      </c>
      <c r="E54" s="10">
        <f>E42+E43+E44+E45+E46+E47+E48+E49+E50+E51+E52+E53</f>
        <v>53296.77999999999</v>
      </c>
      <c r="F54" s="10">
        <f>SUM(F42:F53)</f>
        <v>248707.33000000002</v>
      </c>
      <c r="G54" s="10">
        <f>SUM(G42:G53)</f>
        <v>87382.68</v>
      </c>
      <c r="H54" s="10">
        <f>SUM(H42:H53)</f>
        <v>96017.05</v>
      </c>
      <c r="I54" s="10">
        <f>SUM(I42:I53)</f>
        <v>3712.1</v>
      </c>
      <c r="J54" s="10">
        <f t="shared" si="12"/>
        <v>187111.83</v>
      </c>
      <c r="K54" s="10">
        <f>SUM(K42:K53)</f>
        <v>68634.45000000001</v>
      </c>
      <c r="L54" s="10">
        <f>SUM(L42:L53)</f>
        <v>80863.35999999999</v>
      </c>
      <c r="M54" s="10"/>
      <c r="N54" s="10">
        <f>SUM(N42:N53)</f>
        <v>149497.80999999997</v>
      </c>
      <c r="O54" s="10">
        <f>SUM(O42:O53)</f>
        <v>18748.229999999996</v>
      </c>
      <c r="P54" s="10">
        <f>SUM(P42:P53)</f>
        <v>210564.24</v>
      </c>
      <c r="Q54" s="10">
        <f>SUM(Q42:Q53)</f>
        <v>57008.87999999999</v>
      </c>
      <c r="R54" s="10">
        <f>SUM(R42:R53)</f>
        <v>286321.35000000003</v>
      </c>
    </row>
    <row r="55" spans="1:18" ht="22.5">
      <c r="A55" s="23">
        <v>44</v>
      </c>
      <c r="B55" s="23" t="s">
        <v>52</v>
      </c>
      <c r="C55" s="23">
        <v>143.1</v>
      </c>
      <c r="D55" s="23">
        <v>17647.63</v>
      </c>
      <c r="E55" s="23">
        <v>5827.86</v>
      </c>
      <c r="F55" s="23">
        <f t="shared" si="11"/>
        <v>23475.49</v>
      </c>
      <c r="G55" s="23">
        <v>7615.86</v>
      </c>
      <c r="H55" s="23">
        <v>6319.26</v>
      </c>
      <c r="I55" s="23">
        <v>0</v>
      </c>
      <c r="J55" s="23">
        <f t="shared" si="12"/>
        <v>13935.119999999999</v>
      </c>
      <c r="K55" s="25">
        <f t="shared" si="15"/>
        <v>5122.96</v>
      </c>
      <c r="L55" s="23"/>
      <c r="M55" s="23"/>
      <c r="N55" s="28">
        <v>5122.96</v>
      </c>
      <c r="O55" s="25">
        <f>G55-K55</f>
        <v>2492.8999999999996</v>
      </c>
      <c r="P55" s="25">
        <f aca="true" t="shared" si="18" ref="P55:P60">D55+H55-L55</f>
        <v>23966.89</v>
      </c>
      <c r="Q55" s="25">
        <f t="shared" si="13"/>
        <v>5827.86</v>
      </c>
      <c r="R55" s="25">
        <f>SUM(O55:Q55)</f>
        <v>32287.65</v>
      </c>
    </row>
    <row r="56" spans="1:18" ht="15">
      <c r="A56" s="23">
        <v>45</v>
      </c>
      <c r="B56" s="23" t="s">
        <v>55</v>
      </c>
      <c r="C56" s="23">
        <v>132.4</v>
      </c>
      <c r="D56" s="23">
        <v>15796.32</v>
      </c>
      <c r="E56" s="23">
        <v>5919.6</v>
      </c>
      <c r="F56" s="23">
        <f t="shared" si="11"/>
        <v>21715.92</v>
      </c>
      <c r="G56" s="23">
        <v>888.36</v>
      </c>
      <c r="H56" s="23"/>
      <c r="I56" s="23"/>
      <c r="J56" s="23">
        <f t="shared" si="12"/>
        <v>888.36</v>
      </c>
      <c r="K56" s="25">
        <f t="shared" si="15"/>
        <v>888.3600000000006</v>
      </c>
      <c r="L56" s="23">
        <v>21711.92</v>
      </c>
      <c r="M56" s="23"/>
      <c r="N56" s="28">
        <v>22600.28</v>
      </c>
      <c r="O56" s="25">
        <f>G56-K56</f>
        <v>0</v>
      </c>
      <c r="P56" s="25">
        <f t="shared" si="18"/>
        <v>-5915.5999999999985</v>
      </c>
      <c r="Q56" s="25">
        <f>E56+I56-M56</f>
        <v>5919.6</v>
      </c>
      <c r="R56" s="25">
        <f>SUM(O56:Q56)</f>
        <v>4.000000000001819</v>
      </c>
    </row>
    <row r="57" spans="1:18" ht="15">
      <c r="A57" s="23">
        <v>46</v>
      </c>
      <c r="B57" s="23" t="s">
        <v>56</v>
      </c>
      <c r="C57" s="23">
        <v>132.6</v>
      </c>
      <c r="D57" s="24">
        <v>-23335.28</v>
      </c>
      <c r="E57" s="23">
        <v>2439.3</v>
      </c>
      <c r="F57" s="23">
        <f t="shared" si="11"/>
        <v>-20895.98</v>
      </c>
      <c r="G57" s="23">
        <v>7065.63</v>
      </c>
      <c r="H57" s="23">
        <v>5862.84</v>
      </c>
      <c r="I57" s="23">
        <v>0</v>
      </c>
      <c r="J57" s="23">
        <f t="shared" si="12"/>
        <v>12928.470000000001</v>
      </c>
      <c r="K57" s="25">
        <f t="shared" si="15"/>
        <v>5219.33</v>
      </c>
      <c r="L57" s="23"/>
      <c r="M57" s="23"/>
      <c r="N57" s="28">
        <v>5219.33</v>
      </c>
      <c r="O57" s="25">
        <f>G57-K57</f>
        <v>1846.3000000000002</v>
      </c>
      <c r="P57" s="25">
        <f t="shared" si="18"/>
        <v>-17472.44</v>
      </c>
      <c r="Q57" s="25">
        <f>E57+I57-M57</f>
        <v>2439.3</v>
      </c>
      <c r="R57" s="25">
        <f>SUM(O57:Q57)</f>
        <v>-13186.84</v>
      </c>
    </row>
    <row r="58" spans="1:18" ht="15">
      <c r="A58" s="23">
        <v>47</v>
      </c>
      <c r="B58" s="23" t="s">
        <v>53</v>
      </c>
      <c r="C58" s="23">
        <v>118.3</v>
      </c>
      <c r="D58" s="23">
        <v>-15891.22</v>
      </c>
      <c r="E58" s="23">
        <v>4209.93</v>
      </c>
      <c r="F58" s="23">
        <f t="shared" si="11"/>
        <v>-11681.289999999999</v>
      </c>
      <c r="G58" s="23">
        <v>6295.92</v>
      </c>
      <c r="H58" s="23">
        <v>5224.14</v>
      </c>
      <c r="I58" s="23">
        <v>0</v>
      </c>
      <c r="J58" s="23">
        <f t="shared" si="12"/>
        <v>11520.060000000001</v>
      </c>
      <c r="K58" s="25">
        <f t="shared" si="15"/>
        <v>4773.17</v>
      </c>
      <c r="L58" s="23"/>
      <c r="M58" s="23"/>
      <c r="N58" s="28">
        <v>4773.17</v>
      </c>
      <c r="O58" s="25">
        <f>G58-K58</f>
        <v>1522.75</v>
      </c>
      <c r="P58" s="25">
        <f t="shared" si="18"/>
        <v>-10667.079999999998</v>
      </c>
      <c r="Q58" s="26">
        <v>4209.93</v>
      </c>
      <c r="R58" s="25">
        <f>SUM(O58:Q58)</f>
        <v>-4934.399999999998</v>
      </c>
    </row>
    <row r="59" spans="1:18" ht="15">
      <c r="A59" s="23">
        <v>48</v>
      </c>
      <c r="B59" s="23" t="s">
        <v>54</v>
      </c>
      <c r="C59" s="23">
        <v>150.9</v>
      </c>
      <c r="D59" s="23">
        <v>-262.77</v>
      </c>
      <c r="E59" s="23"/>
      <c r="F59" s="23">
        <f t="shared" si="11"/>
        <v>-262.77</v>
      </c>
      <c r="G59" s="23">
        <v>8031.02</v>
      </c>
      <c r="H59" s="23">
        <v>6663.84</v>
      </c>
      <c r="I59" s="23">
        <v>0</v>
      </c>
      <c r="J59" s="23">
        <f t="shared" si="12"/>
        <v>14694.86</v>
      </c>
      <c r="K59" s="25">
        <f t="shared" si="15"/>
        <v>5402.24</v>
      </c>
      <c r="L59" s="23"/>
      <c r="M59" s="23"/>
      <c r="N59" s="28">
        <v>5402.24</v>
      </c>
      <c r="O59" s="25">
        <f>G59-K59</f>
        <v>2628.7800000000007</v>
      </c>
      <c r="P59" s="25">
        <f t="shared" si="18"/>
        <v>6401.07</v>
      </c>
      <c r="Q59" s="25">
        <f>E59+I59-M59</f>
        <v>0</v>
      </c>
      <c r="R59" s="25">
        <f>SUM(O59:Q59)</f>
        <v>9029.85</v>
      </c>
    </row>
    <row r="60" spans="1:18" ht="15">
      <c r="A60" s="34" t="s">
        <v>16</v>
      </c>
      <c r="B60" s="35"/>
      <c r="C60" s="10">
        <f>C55+C56+C57+C58+C59</f>
        <v>677.3</v>
      </c>
      <c r="D60" s="10">
        <f>SUM(D55:D59)</f>
        <v>-6045.3200000000015</v>
      </c>
      <c r="E60" s="10">
        <f>E55+E56+E57+E58+E59</f>
        <v>18396.69</v>
      </c>
      <c r="F60" s="10">
        <f>SUM(F55:F59)</f>
        <v>12351.370000000004</v>
      </c>
      <c r="G60" s="10">
        <f>SUM(G55:G59)</f>
        <v>29896.789999999997</v>
      </c>
      <c r="H60" s="10">
        <f>SUM(H55:H59)</f>
        <v>24070.08</v>
      </c>
      <c r="I60" s="10">
        <f>SUM(I55:I59)</f>
        <v>0</v>
      </c>
      <c r="J60" s="10">
        <f t="shared" si="12"/>
        <v>53966.869999999995</v>
      </c>
      <c r="K60" s="10">
        <f>SUM(K55:K59)</f>
        <v>21406.06</v>
      </c>
      <c r="L60" s="10">
        <f>SUM(L55:L59)</f>
        <v>21711.92</v>
      </c>
      <c r="M60" s="10"/>
      <c r="N60" s="10">
        <f>SUM(N55:N59)</f>
        <v>43117.979999999996</v>
      </c>
      <c r="O60" s="10">
        <f t="shared" si="16"/>
        <v>8490.729999999996</v>
      </c>
      <c r="P60" s="10">
        <f t="shared" si="18"/>
        <v>-3687.159999999996</v>
      </c>
      <c r="Q60" s="10">
        <f>SUM(Q55:Q59)</f>
        <v>18396.69</v>
      </c>
      <c r="R60" s="10">
        <f>SUM(R55:R59)</f>
        <v>23200.260000000002</v>
      </c>
    </row>
    <row r="61" spans="1:18" ht="22.5">
      <c r="A61" s="23">
        <v>49</v>
      </c>
      <c r="B61" s="23" t="s">
        <v>57</v>
      </c>
      <c r="C61" s="23">
        <v>149</v>
      </c>
      <c r="D61" s="23">
        <v>-19878.18</v>
      </c>
      <c r="E61" s="23">
        <v>-56273.97</v>
      </c>
      <c r="F61" s="23">
        <f t="shared" si="11"/>
        <v>-76152.15</v>
      </c>
      <c r="G61" s="23">
        <v>5149.44</v>
      </c>
      <c r="H61" s="23">
        <v>9208.2</v>
      </c>
      <c r="I61" s="23">
        <v>2084.85</v>
      </c>
      <c r="J61" s="23">
        <f t="shared" si="12"/>
        <v>16442.489999999998</v>
      </c>
      <c r="K61" s="23">
        <v>4927.43</v>
      </c>
      <c r="L61" s="23"/>
      <c r="M61" s="23"/>
      <c r="N61" s="10">
        <v>4927.43</v>
      </c>
      <c r="O61" s="23">
        <f>G61-K61</f>
        <v>222.0099999999993</v>
      </c>
      <c r="P61" s="23">
        <f>D61+H61</f>
        <v>-10669.98</v>
      </c>
      <c r="Q61" s="23">
        <f>E61+I61</f>
        <v>-54189.12</v>
      </c>
      <c r="R61" s="25">
        <f>O61+P61+Q61</f>
        <v>-64637.090000000004</v>
      </c>
    </row>
    <row r="62" spans="1:18" ht="15">
      <c r="A62" s="34" t="s">
        <v>16</v>
      </c>
      <c r="B62" s="35"/>
      <c r="C62" s="10">
        <f>C61</f>
        <v>149</v>
      </c>
      <c r="D62" s="10">
        <f>SUM(D61)</f>
        <v>-19878.18</v>
      </c>
      <c r="E62" s="10">
        <f>E61</f>
        <v>-56273.97</v>
      </c>
      <c r="F62" s="10">
        <f t="shared" si="11"/>
        <v>-76152.15</v>
      </c>
      <c r="G62" s="10">
        <f>SUM(G61)</f>
        <v>5149.44</v>
      </c>
      <c r="H62" s="10">
        <f>SUM(H61)</f>
        <v>9208.2</v>
      </c>
      <c r="I62" s="10">
        <f>SUM(I61)</f>
        <v>2084.85</v>
      </c>
      <c r="J62" s="10">
        <f t="shared" si="12"/>
        <v>16442.489999999998</v>
      </c>
      <c r="K62" s="10">
        <f>SUM(K61)</f>
        <v>4927.43</v>
      </c>
      <c r="L62" s="10"/>
      <c r="M62" s="10"/>
      <c r="N62" s="10">
        <f>SUM(N61)</f>
        <v>4927.43</v>
      </c>
      <c r="O62" s="10">
        <f>SUM(O61)</f>
        <v>222.0099999999993</v>
      </c>
      <c r="P62" s="10">
        <f>SUM(P61)</f>
        <v>-10669.98</v>
      </c>
      <c r="Q62" s="10">
        <f>SUM(Q61)</f>
        <v>-54189.12</v>
      </c>
      <c r="R62" s="10">
        <f>SUM(R61)</f>
        <v>-64637.090000000004</v>
      </c>
    </row>
    <row r="63" spans="1:18" ht="15">
      <c r="A63" s="23">
        <v>50</v>
      </c>
      <c r="B63" s="23" t="s">
        <v>58</v>
      </c>
      <c r="C63" s="23">
        <v>897.2</v>
      </c>
      <c r="D63" s="23">
        <v>-364140.54</v>
      </c>
      <c r="E63" s="23">
        <v>18655.13</v>
      </c>
      <c r="F63" s="23">
        <f t="shared" si="11"/>
        <v>-345485.41</v>
      </c>
      <c r="G63" s="23">
        <v>123582.32</v>
      </c>
      <c r="H63" s="23">
        <v>52105.89</v>
      </c>
      <c r="I63" s="23">
        <v>6681.58</v>
      </c>
      <c r="J63" s="23">
        <f t="shared" si="12"/>
        <v>182369.79</v>
      </c>
      <c r="K63" s="23">
        <f>N63-L63</f>
        <v>171447.36</v>
      </c>
      <c r="L63" s="23">
        <v>15578.25</v>
      </c>
      <c r="M63" s="23">
        <v>0</v>
      </c>
      <c r="N63" s="28">
        <v>187025.61</v>
      </c>
      <c r="O63" s="23">
        <f>G63-K63</f>
        <v>-47865.03999999998</v>
      </c>
      <c r="P63" s="23">
        <f>D63+H63-L63</f>
        <v>-327612.89999999997</v>
      </c>
      <c r="Q63" s="23">
        <f>E63+I63-M63</f>
        <v>25336.71</v>
      </c>
      <c r="R63" s="23">
        <f>SUM(O63:Q63)</f>
        <v>-350141.2299999999</v>
      </c>
    </row>
    <row r="64" spans="1:18" ht="15">
      <c r="A64" s="34" t="s">
        <v>16</v>
      </c>
      <c r="B64" s="35"/>
      <c r="C64" s="10">
        <f>C63</f>
        <v>897.2</v>
      </c>
      <c r="D64" s="10">
        <f>SUM(D63)</f>
        <v>-364140.54</v>
      </c>
      <c r="E64" s="10">
        <f>E63</f>
        <v>18655.13</v>
      </c>
      <c r="F64" s="10">
        <f t="shared" si="11"/>
        <v>-345485.41</v>
      </c>
      <c r="G64" s="10">
        <f>SUM(G63)</f>
        <v>123582.32</v>
      </c>
      <c r="H64" s="10">
        <f>SUM(H63)</f>
        <v>52105.89</v>
      </c>
      <c r="I64" s="10">
        <f>SUM(I63)</f>
        <v>6681.58</v>
      </c>
      <c r="J64" s="10">
        <f t="shared" si="12"/>
        <v>182369.79</v>
      </c>
      <c r="K64" s="10">
        <f aca="true" t="shared" si="19" ref="K64:R64">SUM(K63)</f>
        <v>171447.36</v>
      </c>
      <c r="L64" s="10">
        <f t="shared" si="19"/>
        <v>15578.25</v>
      </c>
      <c r="M64" s="10">
        <f t="shared" si="19"/>
        <v>0</v>
      </c>
      <c r="N64" s="10">
        <f t="shared" si="19"/>
        <v>187025.61</v>
      </c>
      <c r="O64" s="10">
        <f t="shared" si="19"/>
        <v>-47865.03999999998</v>
      </c>
      <c r="P64" s="10">
        <f t="shared" si="19"/>
        <v>-327612.89999999997</v>
      </c>
      <c r="Q64" s="10">
        <f t="shared" si="19"/>
        <v>25336.71</v>
      </c>
      <c r="R64" s="10">
        <f t="shared" si="19"/>
        <v>-350141.2299999999</v>
      </c>
    </row>
    <row r="65" spans="1:18" ht="15">
      <c r="A65" s="23">
        <v>51</v>
      </c>
      <c r="B65" s="23" t="s">
        <v>59</v>
      </c>
      <c r="C65" s="23">
        <v>59.7</v>
      </c>
      <c r="D65" s="23"/>
      <c r="E65" s="23">
        <v>1924.69</v>
      </c>
      <c r="F65" s="23">
        <f t="shared" si="11"/>
        <v>1924.69</v>
      </c>
      <c r="G65" s="23">
        <v>394.08</v>
      </c>
      <c r="H65" s="23"/>
      <c r="I65" s="23"/>
      <c r="J65" s="23">
        <f>SUM(G65:I65)</f>
        <v>394.08</v>
      </c>
      <c r="K65" s="23">
        <v>394.08</v>
      </c>
      <c r="L65" s="23"/>
      <c r="M65" s="23"/>
      <c r="N65" s="28">
        <v>394.08</v>
      </c>
      <c r="O65" s="23"/>
      <c r="P65" s="23"/>
      <c r="Q65" s="23">
        <v>1924.69</v>
      </c>
      <c r="R65" s="23">
        <f>F65+J65-N65</f>
        <v>1924.69</v>
      </c>
    </row>
    <row r="66" spans="1:18" ht="15">
      <c r="A66" s="23">
        <v>52</v>
      </c>
      <c r="B66" s="23" t="s">
        <v>60</v>
      </c>
      <c r="C66" s="23">
        <v>81.1</v>
      </c>
      <c r="D66" s="23"/>
      <c r="E66" s="23"/>
      <c r="F66" s="23">
        <f aca="true" t="shared" si="20" ref="F66:F93">D66+E66</f>
        <v>0</v>
      </c>
      <c r="G66" s="23">
        <v>535.32</v>
      </c>
      <c r="H66" s="23"/>
      <c r="I66" s="23"/>
      <c r="J66" s="23">
        <f aca="true" t="shared" si="21" ref="J66:K93">SUM(G66:I66)</f>
        <v>535.32</v>
      </c>
      <c r="K66" s="23">
        <v>535.32</v>
      </c>
      <c r="L66" s="23"/>
      <c r="M66" s="23"/>
      <c r="N66" s="28">
        <v>535.32</v>
      </c>
      <c r="O66" s="23"/>
      <c r="P66" s="23"/>
      <c r="Q66" s="23"/>
      <c r="R66" s="30">
        <f aca="true" t="shared" si="22" ref="R66:R128">F66+J66-N66</f>
        <v>0</v>
      </c>
    </row>
    <row r="67" spans="1:18" ht="15">
      <c r="A67" s="23">
        <v>53</v>
      </c>
      <c r="B67" s="23" t="s">
        <v>61</v>
      </c>
      <c r="C67" s="23">
        <v>60</v>
      </c>
      <c r="D67" s="23"/>
      <c r="E67" s="23">
        <v>1934.37</v>
      </c>
      <c r="F67" s="23">
        <f t="shared" si="20"/>
        <v>1934.37</v>
      </c>
      <c r="G67" s="23">
        <v>396</v>
      </c>
      <c r="H67" s="23"/>
      <c r="I67" s="23"/>
      <c r="J67" s="23">
        <f t="shared" si="21"/>
        <v>396</v>
      </c>
      <c r="K67" s="23">
        <v>396</v>
      </c>
      <c r="L67" s="23"/>
      <c r="M67" s="23"/>
      <c r="N67" s="28">
        <v>396</v>
      </c>
      <c r="O67" s="23"/>
      <c r="P67" s="23"/>
      <c r="Q67" s="23">
        <v>1934.37</v>
      </c>
      <c r="R67" s="30">
        <f t="shared" si="22"/>
        <v>1934.37</v>
      </c>
    </row>
    <row r="68" spans="1:18" ht="15">
      <c r="A68" s="23">
        <v>54</v>
      </c>
      <c r="B68" s="23" t="s">
        <v>62</v>
      </c>
      <c r="C68" s="23">
        <v>145</v>
      </c>
      <c r="D68" s="23"/>
      <c r="E68" s="23"/>
      <c r="F68" s="23">
        <f t="shared" si="20"/>
        <v>0</v>
      </c>
      <c r="G68" s="23">
        <v>957</v>
      </c>
      <c r="H68" s="23"/>
      <c r="I68" s="23"/>
      <c r="J68" s="23">
        <f t="shared" si="21"/>
        <v>957</v>
      </c>
      <c r="K68" s="23">
        <v>957</v>
      </c>
      <c r="L68" s="23"/>
      <c r="M68" s="23"/>
      <c r="N68" s="28">
        <v>957</v>
      </c>
      <c r="O68" s="23"/>
      <c r="P68" s="23"/>
      <c r="Q68" s="23"/>
      <c r="R68" s="30">
        <f t="shared" si="22"/>
        <v>0</v>
      </c>
    </row>
    <row r="69" spans="1:18" ht="15">
      <c r="A69" s="23">
        <v>55</v>
      </c>
      <c r="B69" s="23" t="s">
        <v>63</v>
      </c>
      <c r="C69" s="23">
        <v>62.6</v>
      </c>
      <c r="D69" s="23"/>
      <c r="E69" s="23">
        <v>2018.19</v>
      </c>
      <c r="F69" s="23">
        <f t="shared" si="20"/>
        <v>2018.19</v>
      </c>
      <c r="G69" s="23">
        <v>413.16</v>
      </c>
      <c r="H69" s="23"/>
      <c r="I69" s="23"/>
      <c r="J69" s="23">
        <f t="shared" si="21"/>
        <v>413.16</v>
      </c>
      <c r="K69" s="23">
        <v>413.16</v>
      </c>
      <c r="L69" s="23"/>
      <c r="M69" s="23"/>
      <c r="N69" s="28">
        <v>413.16</v>
      </c>
      <c r="O69" s="23"/>
      <c r="P69" s="23"/>
      <c r="Q69" s="23">
        <v>2018.19</v>
      </c>
      <c r="R69" s="30">
        <f t="shared" si="22"/>
        <v>2018.1899999999998</v>
      </c>
    </row>
    <row r="70" spans="1:18" ht="15">
      <c r="A70" s="23">
        <v>56</v>
      </c>
      <c r="B70" s="23" t="s">
        <v>64</v>
      </c>
      <c r="C70" s="23">
        <v>146.9</v>
      </c>
      <c r="D70" s="23"/>
      <c r="E70" s="23"/>
      <c r="F70" s="23">
        <f t="shared" si="20"/>
        <v>0</v>
      </c>
      <c r="G70" s="23">
        <v>969.6</v>
      </c>
      <c r="H70" s="23"/>
      <c r="I70" s="23"/>
      <c r="J70" s="23">
        <f t="shared" si="21"/>
        <v>969.6</v>
      </c>
      <c r="K70" s="25">
        <f t="shared" si="21"/>
        <v>969.6</v>
      </c>
      <c r="L70" s="23"/>
      <c r="M70" s="23"/>
      <c r="N70" s="28">
        <f aca="true" t="shared" si="23" ref="N70:N93">SUM(K70:M70)</f>
        <v>969.6</v>
      </c>
      <c r="O70" s="23"/>
      <c r="P70" s="23"/>
      <c r="Q70" s="23"/>
      <c r="R70" s="30">
        <f t="shared" si="22"/>
        <v>0</v>
      </c>
    </row>
    <row r="71" spans="1:18" ht="15">
      <c r="A71" s="23">
        <v>57</v>
      </c>
      <c r="B71" s="23" t="s">
        <v>65</v>
      </c>
      <c r="C71" s="23">
        <v>70.7</v>
      </c>
      <c r="D71" s="23"/>
      <c r="E71" s="23"/>
      <c r="F71" s="23">
        <f t="shared" si="20"/>
        <v>0</v>
      </c>
      <c r="G71" s="23">
        <v>466.68</v>
      </c>
      <c r="H71" s="23"/>
      <c r="I71" s="23"/>
      <c r="J71" s="23">
        <f t="shared" si="21"/>
        <v>466.68</v>
      </c>
      <c r="K71" s="25">
        <f t="shared" si="21"/>
        <v>466.68</v>
      </c>
      <c r="L71" s="23"/>
      <c r="M71" s="23"/>
      <c r="N71" s="28">
        <f t="shared" si="23"/>
        <v>466.68</v>
      </c>
      <c r="O71" s="23"/>
      <c r="P71" s="23"/>
      <c r="Q71" s="23"/>
      <c r="R71" s="30">
        <f t="shared" si="22"/>
        <v>0</v>
      </c>
    </row>
    <row r="72" spans="1:18" ht="15">
      <c r="A72" s="23">
        <v>58</v>
      </c>
      <c r="B72" s="23" t="s">
        <v>66</v>
      </c>
      <c r="C72" s="23">
        <v>101.7</v>
      </c>
      <c r="D72" s="23"/>
      <c r="E72" s="23"/>
      <c r="F72" s="23">
        <f t="shared" si="20"/>
        <v>0</v>
      </c>
      <c r="G72" s="23">
        <v>671.28</v>
      </c>
      <c r="H72" s="23"/>
      <c r="I72" s="23"/>
      <c r="J72" s="23">
        <f t="shared" si="21"/>
        <v>671.28</v>
      </c>
      <c r="K72" s="25">
        <f t="shared" si="21"/>
        <v>671.28</v>
      </c>
      <c r="L72" s="23"/>
      <c r="M72" s="23"/>
      <c r="N72" s="28">
        <f t="shared" si="23"/>
        <v>671.28</v>
      </c>
      <c r="O72" s="23"/>
      <c r="P72" s="23"/>
      <c r="Q72" s="23"/>
      <c r="R72" s="30">
        <f t="shared" si="22"/>
        <v>0</v>
      </c>
    </row>
    <row r="73" spans="1:18" ht="15">
      <c r="A73" s="23">
        <v>59</v>
      </c>
      <c r="B73" s="23" t="s">
        <v>67</v>
      </c>
      <c r="C73" s="23">
        <v>71</v>
      </c>
      <c r="D73" s="23"/>
      <c r="E73" s="23">
        <v>2224.52</v>
      </c>
      <c r="F73" s="23">
        <f t="shared" si="20"/>
        <v>2224.52</v>
      </c>
      <c r="G73" s="23">
        <v>468.6</v>
      </c>
      <c r="H73" s="23"/>
      <c r="I73" s="23"/>
      <c r="J73" s="23">
        <f t="shared" si="21"/>
        <v>468.6</v>
      </c>
      <c r="K73" s="25">
        <f t="shared" si="21"/>
        <v>468.6</v>
      </c>
      <c r="L73" s="23"/>
      <c r="M73" s="23"/>
      <c r="N73" s="28">
        <f t="shared" si="23"/>
        <v>468.6</v>
      </c>
      <c r="O73" s="23"/>
      <c r="P73" s="23"/>
      <c r="Q73" s="23">
        <v>2224.52</v>
      </c>
      <c r="R73" s="30">
        <f t="shared" si="22"/>
        <v>2224.52</v>
      </c>
    </row>
    <row r="74" spans="1:18" ht="15">
      <c r="A74" s="23">
        <v>60</v>
      </c>
      <c r="B74" s="23" t="s">
        <v>68</v>
      </c>
      <c r="C74" s="23">
        <v>140.7</v>
      </c>
      <c r="D74" s="23"/>
      <c r="E74" s="23"/>
      <c r="F74" s="23">
        <f t="shared" si="20"/>
        <v>0</v>
      </c>
      <c r="G74" s="23">
        <v>926.76</v>
      </c>
      <c r="H74" s="23"/>
      <c r="I74" s="23"/>
      <c r="J74" s="23">
        <f t="shared" si="21"/>
        <v>926.76</v>
      </c>
      <c r="K74" s="28">
        <f t="shared" si="21"/>
        <v>926.76</v>
      </c>
      <c r="L74" s="23"/>
      <c r="M74" s="23"/>
      <c r="N74" s="28">
        <f t="shared" si="23"/>
        <v>926.76</v>
      </c>
      <c r="O74" s="23"/>
      <c r="P74" s="23"/>
      <c r="Q74" s="23"/>
      <c r="R74" s="30">
        <f t="shared" si="22"/>
        <v>0</v>
      </c>
    </row>
    <row r="75" spans="1:18" ht="15">
      <c r="A75" s="23">
        <v>61</v>
      </c>
      <c r="B75" s="23" t="s">
        <v>69</v>
      </c>
      <c r="C75" s="23">
        <v>108.8</v>
      </c>
      <c r="D75" s="23"/>
      <c r="E75" s="23"/>
      <c r="F75" s="23">
        <f t="shared" si="20"/>
        <v>0</v>
      </c>
      <c r="G75" s="23">
        <v>718.2</v>
      </c>
      <c r="H75" s="23"/>
      <c r="I75" s="23"/>
      <c r="J75" s="23">
        <f t="shared" si="21"/>
        <v>718.2</v>
      </c>
      <c r="K75" s="28">
        <f t="shared" si="21"/>
        <v>718.2</v>
      </c>
      <c r="L75" s="23"/>
      <c r="M75" s="23"/>
      <c r="N75" s="28">
        <f t="shared" si="23"/>
        <v>718.2</v>
      </c>
      <c r="O75" s="23"/>
      <c r="P75" s="23"/>
      <c r="Q75" s="23"/>
      <c r="R75" s="30">
        <f t="shared" si="22"/>
        <v>0</v>
      </c>
    </row>
    <row r="76" spans="1:18" ht="15">
      <c r="A76" s="23">
        <v>62</v>
      </c>
      <c r="B76" s="23" t="s">
        <v>70</v>
      </c>
      <c r="C76" s="23">
        <v>106.1</v>
      </c>
      <c r="D76" s="23"/>
      <c r="E76" s="23"/>
      <c r="F76" s="23">
        <f t="shared" si="20"/>
        <v>0</v>
      </c>
      <c r="G76" s="23">
        <v>700.32</v>
      </c>
      <c r="H76" s="23"/>
      <c r="I76" s="23"/>
      <c r="J76" s="23">
        <f t="shared" si="21"/>
        <v>700.32</v>
      </c>
      <c r="K76" s="25">
        <f t="shared" si="21"/>
        <v>700.32</v>
      </c>
      <c r="L76" s="23"/>
      <c r="M76" s="23"/>
      <c r="N76" s="28">
        <f t="shared" si="23"/>
        <v>700.32</v>
      </c>
      <c r="O76" s="23"/>
      <c r="P76" s="23"/>
      <c r="Q76" s="23"/>
      <c r="R76" s="30">
        <f t="shared" si="22"/>
        <v>0</v>
      </c>
    </row>
    <row r="77" spans="1:18" ht="15">
      <c r="A77" s="23">
        <v>63</v>
      </c>
      <c r="B77" s="23" t="s">
        <v>71</v>
      </c>
      <c r="C77" s="23">
        <v>123.8</v>
      </c>
      <c r="D77" s="23"/>
      <c r="E77" s="23"/>
      <c r="F77" s="23">
        <f t="shared" si="20"/>
        <v>0</v>
      </c>
      <c r="G77" s="23">
        <v>817.08</v>
      </c>
      <c r="H77" s="23"/>
      <c r="I77" s="23"/>
      <c r="J77" s="23">
        <f t="shared" si="21"/>
        <v>817.08</v>
      </c>
      <c r="K77" s="25">
        <f t="shared" si="21"/>
        <v>817.08</v>
      </c>
      <c r="L77" s="23"/>
      <c r="M77" s="23"/>
      <c r="N77" s="28">
        <f t="shared" si="23"/>
        <v>817.08</v>
      </c>
      <c r="O77" s="23"/>
      <c r="P77" s="23"/>
      <c r="Q77" s="23"/>
      <c r="R77" s="30">
        <f t="shared" si="22"/>
        <v>0</v>
      </c>
    </row>
    <row r="78" spans="1:18" ht="15">
      <c r="A78" s="23">
        <v>64</v>
      </c>
      <c r="B78" s="23" t="s">
        <v>72</v>
      </c>
      <c r="C78" s="23">
        <v>180.6</v>
      </c>
      <c r="D78" s="23"/>
      <c r="E78" s="23"/>
      <c r="F78" s="23">
        <f t="shared" si="20"/>
        <v>0</v>
      </c>
      <c r="G78" s="23">
        <v>1192.08</v>
      </c>
      <c r="H78" s="23"/>
      <c r="I78" s="23"/>
      <c r="J78" s="23">
        <f t="shared" si="21"/>
        <v>1192.08</v>
      </c>
      <c r="K78" s="25">
        <f t="shared" si="21"/>
        <v>1192.08</v>
      </c>
      <c r="L78" s="23"/>
      <c r="M78" s="23"/>
      <c r="N78" s="28">
        <f t="shared" si="23"/>
        <v>1192.08</v>
      </c>
      <c r="O78" s="23"/>
      <c r="P78" s="23"/>
      <c r="Q78" s="23"/>
      <c r="R78" s="30">
        <f t="shared" si="22"/>
        <v>0</v>
      </c>
    </row>
    <row r="79" spans="1:18" ht="15">
      <c r="A79" s="23">
        <v>65</v>
      </c>
      <c r="B79" s="23" t="s">
        <v>73</v>
      </c>
      <c r="C79" s="23">
        <v>78.6</v>
      </c>
      <c r="D79" s="23"/>
      <c r="E79" s="23"/>
      <c r="F79" s="23">
        <f t="shared" si="20"/>
        <v>0</v>
      </c>
      <c r="G79" s="23">
        <v>518.76</v>
      </c>
      <c r="H79" s="23"/>
      <c r="I79" s="23"/>
      <c r="J79" s="23">
        <f t="shared" si="21"/>
        <v>518.76</v>
      </c>
      <c r="K79" s="25">
        <f t="shared" si="21"/>
        <v>518.76</v>
      </c>
      <c r="L79" s="23"/>
      <c r="M79" s="23"/>
      <c r="N79" s="28">
        <f t="shared" si="23"/>
        <v>518.76</v>
      </c>
      <c r="O79" s="23"/>
      <c r="P79" s="23"/>
      <c r="Q79" s="23"/>
      <c r="R79" s="30">
        <f t="shared" si="22"/>
        <v>0</v>
      </c>
    </row>
    <row r="80" spans="1:18" ht="15">
      <c r="A80" s="23">
        <v>66</v>
      </c>
      <c r="B80" s="23" t="s">
        <v>74</v>
      </c>
      <c r="C80" s="23">
        <v>95.6</v>
      </c>
      <c r="D80" s="23"/>
      <c r="E80" s="23"/>
      <c r="F80" s="23">
        <f t="shared" si="20"/>
        <v>0</v>
      </c>
      <c r="G80" s="23">
        <v>630.96</v>
      </c>
      <c r="H80" s="23"/>
      <c r="I80" s="23"/>
      <c r="J80" s="23">
        <f t="shared" si="21"/>
        <v>630.96</v>
      </c>
      <c r="K80" s="25">
        <f t="shared" si="21"/>
        <v>630.96</v>
      </c>
      <c r="L80" s="23"/>
      <c r="M80" s="23"/>
      <c r="N80" s="28">
        <f t="shared" si="23"/>
        <v>630.96</v>
      </c>
      <c r="O80" s="23"/>
      <c r="P80" s="23"/>
      <c r="Q80" s="23"/>
      <c r="R80" s="30">
        <f t="shared" si="22"/>
        <v>0</v>
      </c>
    </row>
    <row r="81" spans="1:18" ht="15">
      <c r="A81" s="23">
        <v>67</v>
      </c>
      <c r="B81" s="23" t="s">
        <v>75</v>
      </c>
      <c r="C81" s="23">
        <v>110.7</v>
      </c>
      <c r="D81" s="23"/>
      <c r="E81" s="23"/>
      <c r="F81" s="23">
        <f t="shared" si="20"/>
        <v>0</v>
      </c>
      <c r="G81" s="23">
        <v>730.68</v>
      </c>
      <c r="H81" s="23"/>
      <c r="I81" s="23"/>
      <c r="J81" s="23">
        <f t="shared" si="21"/>
        <v>730.68</v>
      </c>
      <c r="K81" s="25">
        <f t="shared" si="21"/>
        <v>730.68</v>
      </c>
      <c r="L81" s="23"/>
      <c r="M81" s="23"/>
      <c r="N81" s="28">
        <f t="shared" si="23"/>
        <v>730.68</v>
      </c>
      <c r="O81" s="23"/>
      <c r="P81" s="23"/>
      <c r="Q81" s="23"/>
      <c r="R81" s="30">
        <f t="shared" si="22"/>
        <v>0</v>
      </c>
    </row>
    <row r="82" spans="1:18" ht="15">
      <c r="A82" s="23">
        <v>68</v>
      </c>
      <c r="B82" s="23" t="s">
        <v>94</v>
      </c>
      <c r="C82" s="23">
        <v>157.2</v>
      </c>
      <c r="D82" s="23"/>
      <c r="E82" s="23"/>
      <c r="F82" s="23">
        <f t="shared" si="20"/>
        <v>0</v>
      </c>
      <c r="G82" s="23">
        <v>1037.52</v>
      </c>
      <c r="H82" s="23"/>
      <c r="I82" s="23"/>
      <c r="J82" s="23">
        <f t="shared" si="21"/>
        <v>1037.52</v>
      </c>
      <c r="K82" s="25">
        <f t="shared" si="21"/>
        <v>1037.52</v>
      </c>
      <c r="L82" s="23"/>
      <c r="M82" s="23"/>
      <c r="N82" s="28">
        <f t="shared" si="23"/>
        <v>1037.52</v>
      </c>
      <c r="O82" s="23"/>
      <c r="P82" s="23"/>
      <c r="Q82" s="23"/>
      <c r="R82" s="30">
        <f t="shared" si="22"/>
        <v>0</v>
      </c>
    </row>
    <row r="83" spans="1:18" ht="15">
      <c r="A83" s="23">
        <v>69</v>
      </c>
      <c r="B83" s="23" t="s">
        <v>76</v>
      </c>
      <c r="C83" s="23">
        <v>131.2</v>
      </c>
      <c r="D83" s="23"/>
      <c r="E83" s="23"/>
      <c r="F83" s="23">
        <f t="shared" si="20"/>
        <v>0</v>
      </c>
      <c r="G83" s="23">
        <v>865.92</v>
      </c>
      <c r="H83" s="23"/>
      <c r="I83" s="23"/>
      <c r="J83" s="23">
        <f t="shared" si="21"/>
        <v>865.92</v>
      </c>
      <c r="K83" s="25">
        <f t="shared" si="21"/>
        <v>865.92</v>
      </c>
      <c r="L83" s="23"/>
      <c r="M83" s="23"/>
      <c r="N83" s="28">
        <f t="shared" si="23"/>
        <v>865.92</v>
      </c>
      <c r="O83" s="23"/>
      <c r="P83" s="23"/>
      <c r="Q83" s="23"/>
      <c r="R83" s="30">
        <f t="shared" si="22"/>
        <v>0</v>
      </c>
    </row>
    <row r="84" spans="1:18" ht="15">
      <c r="A84" s="23">
        <v>70</v>
      </c>
      <c r="B84" s="23" t="s">
        <v>77</v>
      </c>
      <c r="C84" s="23">
        <v>127.7</v>
      </c>
      <c r="D84" s="23"/>
      <c r="E84" s="23">
        <v>2230.08</v>
      </c>
      <c r="F84" s="23">
        <f t="shared" si="20"/>
        <v>2230.08</v>
      </c>
      <c r="G84" s="23">
        <v>842.88</v>
      </c>
      <c r="H84" s="23"/>
      <c r="I84" s="23"/>
      <c r="J84" s="23">
        <f t="shared" si="21"/>
        <v>842.88</v>
      </c>
      <c r="K84" s="25">
        <f t="shared" si="21"/>
        <v>842.88</v>
      </c>
      <c r="L84" s="23"/>
      <c r="M84" s="23"/>
      <c r="N84" s="28">
        <f t="shared" si="23"/>
        <v>842.88</v>
      </c>
      <c r="O84" s="23"/>
      <c r="P84" s="23"/>
      <c r="Q84" s="23">
        <v>2230.06</v>
      </c>
      <c r="R84" s="30">
        <f t="shared" si="22"/>
        <v>2230.08</v>
      </c>
    </row>
    <row r="85" spans="1:18" ht="15">
      <c r="A85" s="23">
        <v>71</v>
      </c>
      <c r="B85" s="23" t="s">
        <v>78</v>
      </c>
      <c r="C85" s="23">
        <v>156</v>
      </c>
      <c r="D85" s="23"/>
      <c r="E85" s="23">
        <v>5119.62</v>
      </c>
      <c r="F85" s="23">
        <f t="shared" si="20"/>
        <v>5119.62</v>
      </c>
      <c r="G85" s="23">
        <v>1069.2</v>
      </c>
      <c r="H85" s="23"/>
      <c r="I85" s="23"/>
      <c r="J85" s="23">
        <f t="shared" si="21"/>
        <v>1069.2</v>
      </c>
      <c r="K85" s="25">
        <v>1069.2</v>
      </c>
      <c r="L85" s="23"/>
      <c r="M85" s="23"/>
      <c r="N85" s="28">
        <v>1069.2</v>
      </c>
      <c r="O85" s="23">
        <v>33</v>
      </c>
      <c r="P85" s="23"/>
      <c r="Q85" s="23">
        <v>5119.62</v>
      </c>
      <c r="R85" s="30">
        <f t="shared" si="22"/>
        <v>5119.62</v>
      </c>
    </row>
    <row r="86" spans="1:18" ht="15">
      <c r="A86" s="23">
        <v>72</v>
      </c>
      <c r="B86" s="23" t="s">
        <v>79</v>
      </c>
      <c r="C86" s="23">
        <v>161.2</v>
      </c>
      <c r="D86" s="23"/>
      <c r="E86" s="23"/>
      <c r="F86" s="23">
        <f t="shared" si="20"/>
        <v>0</v>
      </c>
      <c r="G86" s="23">
        <v>1064.04</v>
      </c>
      <c r="H86" s="23"/>
      <c r="I86" s="23"/>
      <c r="J86" s="23">
        <f t="shared" si="21"/>
        <v>1064.04</v>
      </c>
      <c r="K86" s="25">
        <f t="shared" si="21"/>
        <v>1064.04</v>
      </c>
      <c r="L86" s="23"/>
      <c r="M86" s="23"/>
      <c r="N86" s="28">
        <f t="shared" si="23"/>
        <v>1064.04</v>
      </c>
      <c r="O86" s="23"/>
      <c r="P86" s="23"/>
      <c r="Q86" s="23"/>
      <c r="R86" s="30">
        <f t="shared" si="22"/>
        <v>0</v>
      </c>
    </row>
    <row r="87" spans="1:18" ht="15">
      <c r="A87" s="23">
        <v>73</v>
      </c>
      <c r="B87" s="23" t="s">
        <v>80</v>
      </c>
      <c r="C87" s="23">
        <v>146.5</v>
      </c>
      <c r="D87" s="23"/>
      <c r="E87" s="23"/>
      <c r="F87" s="23">
        <f t="shared" si="20"/>
        <v>0</v>
      </c>
      <c r="G87" s="23">
        <v>966.96</v>
      </c>
      <c r="H87" s="23"/>
      <c r="I87" s="23"/>
      <c r="J87" s="23">
        <f t="shared" si="21"/>
        <v>966.96</v>
      </c>
      <c r="K87" s="25">
        <f t="shared" si="21"/>
        <v>966.96</v>
      </c>
      <c r="L87" s="23"/>
      <c r="M87" s="23"/>
      <c r="N87" s="28">
        <f t="shared" si="23"/>
        <v>966.96</v>
      </c>
      <c r="O87" s="23"/>
      <c r="P87" s="23"/>
      <c r="Q87" s="23"/>
      <c r="R87" s="30">
        <f t="shared" si="22"/>
        <v>0</v>
      </c>
    </row>
    <row r="88" spans="1:18" ht="15">
      <c r="A88" s="23">
        <v>74</v>
      </c>
      <c r="B88" s="23" t="s">
        <v>81</v>
      </c>
      <c r="C88" s="23">
        <v>154</v>
      </c>
      <c r="D88" s="23"/>
      <c r="E88" s="23">
        <v>791.36</v>
      </c>
      <c r="F88" s="23">
        <f t="shared" si="20"/>
        <v>791.36</v>
      </c>
      <c r="G88" s="23">
        <v>1016.4</v>
      </c>
      <c r="H88" s="23"/>
      <c r="I88" s="23"/>
      <c r="J88" s="23">
        <f t="shared" si="21"/>
        <v>1016.4</v>
      </c>
      <c r="K88" s="25">
        <f t="shared" si="21"/>
        <v>1016.4</v>
      </c>
      <c r="L88" s="23"/>
      <c r="M88" s="23"/>
      <c r="N88" s="28">
        <f t="shared" si="23"/>
        <v>1016.4</v>
      </c>
      <c r="O88" s="23"/>
      <c r="P88" s="23"/>
      <c r="Q88" s="23">
        <v>791.36</v>
      </c>
      <c r="R88" s="30">
        <f t="shared" si="22"/>
        <v>791.36</v>
      </c>
    </row>
    <row r="89" spans="1:18" ht="15">
      <c r="A89" s="23">
        <v>75</v>
      </c>
      <c r="B89" s="23" t="s">
        <v>82</v>
      </c>
      <c r="C89" s="23">
        <v>155.5</v>
      </c>
      <c r="D89" s="23"/>
      <c r="E89" s="23">
        <v>6411.23</v>
      </c>
      <c r="F89" s="23">
        <f t="shared" si="20"/>
        <v>6411.23</v>
      </c>
      <c r="G89" s="23">
        <v>1026.36</v>
      </c>
      <c r="H89" s="23"/>
      <c r="I89" s="23"/>
      <c r="J89" s="23">
        <f t="shared" si="21"/>
        <v>1026.36</v>
      </c>
      <c r="K89" s="25">
        <f t="shared" si="21"/>
        <v>1026.36</v>
      </c>
      <c r="L89" s="23">
        <v>6186.65</v>
      </c>
      <c r="M89" s="23"/>
      <c r="N89" s="28">
        <f t="shared" si="23"/>
        <v>7213.009999999999</v>
      </c>
      <c r="O89" s="23"/>
      <c r="P89" s="23">
        <v>-6186.65</v>
      </c>
      <c r="Q89" s="23">
        <v>6411.23</v>
      </c>
      <c r="R89" s="30">
        <f t="shared" si="22"/>
        <v>224.57999999999993</v>
      </c>
    </row>
    <row r="90" spans="1:18" ht="15">
      <c r="A90" s="23">
        <v>76</v>
      </c>
      <c r="B90" s="23" t="s">
        <v>83</v>
      </c>
      <c r="C90" s="23">
        <v>163.8</v>
      </c>
      <c r="D90" s="23"/>
      <c r="E90" s="23"/>
      <c r="F90" s="23">
        <f t="shared" si="20"/>
        <v>0</v>
      </c>
      <c r="G90" s="23">
        <v>1081.2</v>
      </c>
      <c r="H90" s="23"/>
      <c r="I90" s="23"/>
      <c r="J90" s="23">
        <f t="shared" si="21"/>
        <v>1081.2</v>
      </c>
      <c r="K90" s="25">
        <f t="shared" si="21"/>
        <v>1081.2</v>
      </c>
      <c r="L90" s="23"/>
      <c r="M90" s="23"/>
      <c r="N90" s="28">
        <f t="shared" si="23"/>
        <v>1081.2</v>
      </c>
      <c r="O90" s="23"/>
      <c r="P90" s="23"/>
      <c r="Q90" s="23"/>
      <c r="R90" s="30">
        <f t="shared" si="22"/>
        <v>0</v>
      </c>
    </row>
    <row r="91" spans="1:18" ht="15">
      <c r="A91" s="23">
        <v>77</v>
      </c>
      <c r="B91" s="23" t="s">
        <v>84</v>
      </c>
      <c r="C91" s="23">
        <v>141.4</v>
      </c>
      <c r="D91" s="23"/>
      <c r="E91" s="23"/>
      <c r="F91" s="23">
        <f t="shared" si="20"/>
        <v>0</v>
      </c>
      <c r="G91" s="23">
        <v>933.24</v>
      </c>
      <c r="H91" s="23"/>
      <c r="I91" s="23"/>
      <c r="J91" s="23">
        <f t="shared" si="21"/>
        <v>933.24</v>
      </c>
      <c r="K91" s="25">
        <f t="shared" si="21"/>
        <v>933.24</v>
      </c>
      <c r="L91" s="23"/>
      <c r="M91" s="23"/>
      <c r="N91" s="28">
        <f t="shared" si="23"/>
        <v>933.24</v>
      </c>
      <c r="O91" s="23"/>
      <c r="P91" s="23"/>
      <c r="Q91" s="23"/>
      <c r="R91" s="30">
        <f t="shared" si="22"/>
        <v>0</v>
      </c>
    </row>
    <row r="92" spans="1:18" ht="15">
      <c r="A92" s="23">
        <v>79</v>
      </c>
      <c r="B92" s="23" t="s">
        <v>86</v>
      </c>
      <c r="C92" s="23">
        <v>74.5</v>
      </c>
      <c r="D92" s="23"/>
      <c r="E92" s="23"/>
      <c r="F92" s="23">
        <f t="shared" si="20"/>
        <v>0</v>
      </c>
      <c r="G92" s="23">
        <v>327.84</v>
      </c>
      <c r="H92" s="23"/>
      <c r="I92" s="23"/>
      <c r="J92" s="23">
        <f t="shared" si="21"/>
        <v>327.84</v>
      </c>
      <c r="K92" s="25">
        <v>327.84</v>
      </c>
      <c r="L92" s="23"/>
      <c r="M92" s="23"/>
      <c r="N92" s="28">
        <v>327.84</v>
      </c>
      <c r="O92" s="23"/>
      <c r="P92" s="23"/>
      <c r="Q92" s="23"/>
      <c r="R92" s="30">
        <f t="shared" si="22"/>
        <v>0</v>
      </c>
    </row>
    <row r="93" spans="1:18" ht="15">
      <c r="A93" s="23">
        <v>80</v>
      </c>
      <c r="B93" s="23" t="s">
        <v>87</v>
      </c>
      <c r="C93" s="23">
        <v>140.2</v>
      </c>
      <c r="D93" s="23"/>
      <c r="E93" s="23"/>
      <c r="F93" s="23">
        <f t="shared" si="20"/>
        <v>0</v>
      </c>
      <c r="G93" s="23">
        <v>925.32</v>
      </c>
      <c r="H93" s="23"/>
      <c r="I93" s="23"/>
      <c r="J93" s="23">
        <f t="shared" si="21"/>
        <v>925.32</v>
      </c>
      <c r="K93" s="25">
        <f t="shared" si="21"/>
        <v>925.32</v>
      </c>
      <c r="L93" s="23"/>
      <c r="M93" s="23"/>
      <c r="N93" s="28">
        <f t="shared" si="23"/>
        <v>925.32</v>
      </c>
      <c r="O93" s="23"/>
      <c r="P93" s="23"/>
      <c r="Q93" s="23"/>
      <c r="R93" s="30">
        <f t="shared" si="22"/>
        <v>0</v>
      </c>
    </row>
    <row r="94" spans="1:18" ht="15">
      <c r="A94" s="23">
        <v>81</v>
      </c>
      <c r="B94" s="23" t="s">
        <v>88</v>
      </c>
      <c r="C94" s="23">
        <v>143.6</v>
      </c>
      <c r="D94" s="23">
        <v>2529.1</v>
      </c>
      <c r="E94" s="23">
        <v>2314.99</v>
      </c>
      <c r="F94" s="23">
        <f aca="true" t="shared" si="24" ref="F94:F122">D94+E94</f>
        <v>4844.09</v>
      </c>
      <c r="G94" s="23">
        <v>941.28</v>
      </c>
      <c r="H94" s="23"/>
      <c r="I94" s="23"/>
      <c r="J94" s="23">
        <v>941.28</v>
      </c>
      <c r="K94" s="25">
        <v>941.28</v>
      </c>
      <c r="L94" s="23"/>
      <c r="M94" s="23"/>
      <c r="N94" s="28">
        <v>941.28</v>
      </c>
      <c r="O94" s="23"/>
      <c r="P94" s="23">
        <v>2529.1</v>
      </c>
      <c r="Q94" s="23">
        <v>2314.99</v>
      </c>
      <c r="R94" s="30">
        <f t="shared" si="22"/>
        <v>4844.09</v>
      </c>
    </row>
    <row r="95" spans="1:18" ht="15">
      <c r="A95" s="7">
        <v>82</v>
      </c>
      <c r="B95" s="7" t="s">
        <v>89</v>
      </c>
      <c r="C95" s="7">
        <v>192.3</v>
      </c>
      <c r="D95" s="7"/>
      <c r="E95" s="7">
        <v>976.22</v>
      </c>
      <c r="F95" s="23">
        <f t="shared" si="24"/>
        <v>976.22</v>
      </c>
      <c r="G95" s="7">
        <v>1269.24</v>
      </c>
      <c r="H95" s="7"/>
      <c r="I95" s="7"/>
      <c r="J95" s="7">
        <f aca="true" t="shared" si="25" ref="J95:K122">SUM(G95:I95)</f>
        <v>1269.24</v>
      </c>
      <c r="K95" s="7">
        <f t="shared" si="25"/>
        <v>1269.24</v>
      </c>
      <c r="L95" s="7"/>
      <c r="M95" s="7"/>
      <c r="N95" s="7">
        <f aca="true" t="shared" si="26" ref="N95:N122">SUM(K95:M95)</f>
        <v>1269.24</v>
      </c>
      <c r="O95" s="7"/>
      <c r="P95" s="7"/>
      <c r="Q95" s="7">
        <v>976.22</v>
      </c>
      <c r="R95" s="30">
        <f t="shared" si="22"/>
        <v>976.22</v>
      </c>
    </row>
    <row r="96" spans="1:18" ht="15">
      <c r="A96" s="23">
        <v>83</v>
      </c>
      <c r="B96" s="23" t="s">
        <v>90</v>
      </c>
      <c r="C96" s="23">
        <v>163.2</v>
      </c>
      <c r="D96" s="23"/>
      <c r="E96" s="23">
        <v>5261.48</v>
      </c>
      <c r="F96" s="23">
        <f t="shared" si="24"/>
        <v>5261.48</v>
      </c>
      <c r="G96" s="23">
        <v>1077.12</v>
      </c>
      <c r="H96" s="23"/>
      <c r="I96" s="23"/>
      <c r="J96" s="23">
        <f t="shared" si="25"/>
        <v>1077.12</v>
      </c>
      <c r="K96" s="25">
        <f t="shared" si="25"/>
        <v>1077.12</v>
      </c>
      <c r="L96" s="23"/>
      <c r="M96" s="23"/>
      <c r="N96" s="28">
        <f t="shared" si="26"/>
        <v>1077.12</v>
      </c>
      <c r="O96" s="23"/>
      <c r="P96" s="23"/>
      <c r="Q96" s="23">
        <v>5261.48</v>
      </c>
      <c r="R96" s="30">
        <f t="shared" si="22"/>
        <v>5261.48</v>
      </c>
    </row>
    <row r="97" spans="1:18" ht="15">
      <c r="A97" s="23">
        <v>84</v>
      </c>
      <c r="B97" s="23" t="s">
        <v>91</v>
      </c>
      <c r="C97" s="23">
        <v>76.6</v>
      </c>
      <c r="D97" s="23"/>
      <c r="E97" s="23"/>
      <c r="F97" s="23">
        <f t="shared" si="24"/>
        <v>0</v>
      </c>
      <c r="G97" s="23">
        <v>505.56</v>
      </c>
      <c r="H97" s="23"/>
      <c r="I97" s="23"/>
      <c r="J97" s="23">
        <f t="shared" si="25"/>
        <v>505.56</v>
      </c>
      <c r="K97" s="25">
        <f t="shared" si="25"/>
        <v>505.56</v>
      </c>
      <c r="L97" s="23"/>
      <c r="M97" s="23"/>
      <c r="N97" s="28">
        <f t="shared" si="26"/>
        <v>505.56</v>
      </c>
      <c r="O97" s="23"/>
      <c r="P97" s="23"/>
      <c r="Q97" s="23"/>
      <c r="R97" s="30">
        <f t="shared" si="22"/>
        <v>0</v>
      </c>
    </row>
    <row r="98" spans="1:18" ht="15">
      <c r="A98" s="23">
        <v>85</v>
      </c>
      <c r="B98" s="23" t="s">
        <v>92</v>
      </c>
      <c r="C98" s="23">
        <v>100.3</v>
      </c>
      <c r="D98" s="23"/>
      <c r="E98" s="23"/>
      <c r="F98" s="23">
        <f t="shared" si="24"/>
        <v>0</v>
      </c>
      <c r="G98" s="23">
        <v>662.04</v>
      </c>
      <c r="H98" s="23"/>
      <c r="I98" s="23"/>
      <c r="J98" s="23">
        <f t="shared" si="25"/>
        <v>662.04</v>
      </c>
      <c r="K98" s="25">
        <f t="shared" si="25"/>
        <v>662.04</v>
      </c>
      <c r="L98" s="23"/>
      <c r="M98" s="23"/>
      <c r="N98" s="28">
        <f t="shared" si="26"/>
        <v>662.04</v>
      </c>
      <c r="O98" s="23"/>
      <c r="P98" s="23"/>
      <c r="Q98" s="23"/>
      <c r="R98" s="30">
        <f t="shared" si="22"/>
        <v>0</v>
      </c>
    </row>
    <row r="99" spans="1:18" ht="15">
      <c r="A99" s="23">
        <v>86</v>
      </c>
      <c r="B99" s="23" t="s">
        <v>93</v>
      </c>
      <c r="C99" s="23">
        <v>142.5</v>
      </c>
      <c r="D99" s="23"/>
      <c r="E99" s="23"/>
      <c r="F99" s="23">
        <f t="shared" si="24"/>
        <v>0</v>
      </c>
      <c r="G99" s="23">
        <v>1162.32</v>
      </c>
      <c r="H99" s="23"/>
      <c r="I99" s="23"/>
      <c r="J99" s="23">
        <f t="shared" si="25"/>
        <v>1162.32</v>
      </c>
      <c r="K99" s="25">
        <f t="shared" si="25"/>
        <v>1162.32</v>
      </c>
      <c r="L99" s="23"/>
      <c r="M99" s="23"/>
      <c r="N99" s="28">
        <f t="shared" si="26"/>
        <v>1162.32</v>
      </c>
      <c r="O99" s="23"/>
      <c r="P99" s="23"/>
      <c r="Q99" s="23"/>
      <c r="R99" s="30">
        <f t="shared" si="22"/>
        <v>0</v>
      </c>
    </row>
    <row r="100" spans="1:18" ht="15">
      <c r="A100" s="23">
        <v>87</v>
      </c>
      <c r="B100" s="23" t="s">
        <v>95</v>
      </c>
      <c r="C100" s="23">
        <v>218.5</v>
      </c>
      <c r="D100" s="23">
        <v>-254.08</v>
      </c>
      <c r="E100" s="23">
        <v>2810.12</v>
      </c>
      <c r="F100" s="23">
        <f t="shared" si="24"/>
        <v>2556.04</v>
      </c>
      <c r="G100" s="23">
        <v>1442.28</v>
      </c>
      <c r="H100" s="23"/>
      <c r="I100" s="23"/>
      <c r="J100" s="23">
        <f t="shared" si="25"/>
        <v>1442.28</v>
      </c>
      <c r="K100" s="25">
        <v>2125.11</v>
      </c>
      <c r="L100" s="23"/>
      <c r="M100" s="23"/>
      <c r="N100" s="28">
        <v>2125.11</v>
      </c>
      <c r="O100" s="23"/>
      <c r="P100" s="23">
        <v>-254.08</v>
      </c>
      <c r="Q100" s="23">
        <v>2810.12</v>
      </c>
      <c r="R100" s="30">
        <f t="shared" si="22"/>
        <v>1873.2099999999996</v>
      </c>
    </row>
    <row r="101" spans="1:18" ht="15">
      <c r="A101" s="23">
        <v>88</v>
      </c>
      <c r="B101" s="23" t="s">
        <v>96</v>
      </c>
      <c r="C101" s="23">
        <v>145.3</v>
      </c>
      <c r="D101" s="23"/>
      <c r="E101" s="23"/>
      <c r="F101" s="23">
        <f t="shared" si="24"/>
        <v>0</v>
      </c>
      <c r="G101" s="23">
        <v>959.04</v>
      </c>
      <c r="H101" s="23"/>
      <c r="I101" s="23"/>
      <c r="J101" s="23">
        <f t="shared" si="25"/>
        <v>959.04</v>
      </c>
      <c r="K101" s="25">
        <f t="shared" si="25"/>
        <v>959.04</v>
      </c>
      <c r="L101" s="23"/>
      <c r="M101" s="23"/>
      <c r="N101" s="28">
        <f t="shared" si="26"/>
        <v>959.04</v>
      </c>
      <c r="O101" s="23"/>
      <c r="P101" s="23"/>
      <c r="Q101" s="23"/>
      <c r="R101" s="30">
        <f t="shared" si="22"/>
        <v>0</v>
      </c>
    </row>
    <row r="102" spans="1:18" ht="15">
      <c r="A102" s="23">
        <v>89</v>
      </c>
      <c r="B102" s="23" t="s">
        <v>97</v>
      </c>
      <c r="C102" s="23">
        <v>126.7</v>
      </c>
      <c r="D102" s="23">
        <v>1186.36</v>
      </c>
      <c r="E102" s="23">
        <v>4084.74</v>
      </c>
      <c r="F102" s="23">
        <f t="shared" si="24"/>
        <v>5271.099999999999</v>
      </c>
      <c r="G102" s="23">
        <v>838.32</v>
      </c>
      <c r="H102" s="23"/>
      <c r="I102" s="23"/>
      <c r="J102" s="23">
        <f t="shared" si="25"/>
        <v>838.32</v>
      </c>
      <c r="K102" s="25">
        <f t="shared" si="25"/>
        <v>838.32</v>
      </c>
      <c r="L102" s="23"/>
      <c r="M102" s="23"/>
      <c r="N102" s="28">
        <f t="shared" si="26"/>
        <v>838.32</v>
      </c>
      <c r="O102" s="23"/>
      <c r="P102" s="23">
        <v>1186.36</v>
      </c>
      <c r="Q102" s="23">
        <v>4084.74</v>
      </c>
      <c r="R102" s="30">
        <f t="shared" si="22"/>
        <v>5271.099999999999</v>
      </c>
    </row>
    <row r="103" spans="1:18" ht="15">
      <c r="A103" s="23">
        <v>90</v>
      </c>
      <c r="B103" s="23" t="s">
        <v>98</v>
      </c>
      <c r="C103" s="23">
        <v>127.1</v>
      </c>
      <c r="D103" s="23"/>
      <c r="E103" s="23"/>
      <c r="F103" s="23">
        <f t="shared" si="24"/>
        <v>0</v>
      </c>
      <c r="G103" s="23">
        <v>838.92</v>
      </c>
      <c r="H103" s="23"/>
      <c r="I103" s="23"/>
      <c r="J103" s="23">
        <f t="shared" si="25"/>
        <v>838.92</v>
      </c>
      <c r="K103" s="25">
        <f t="shared" si="25"/>
        <v>838.92</v>
      </c>
      <c r="L103" s="23"/>
      <c r="M103" s="23"/>
      <c r="N103" s="28">
        <f t="shared" si="26"/>
        <v>838.92</v>
      </c>
      <c r="O103" s="23"/>
      <c r="P103" s="23"/>
      <c r="Q103" s="23"/>
      <c r="R103" s="30">
        <f t="shared" si="22"/>
        <v>0</v>
      </c>
    </row>
    <row r="104" spans="1:18" ht="15">
      <c r="A104" s="23">
        <v>91</v>
      </c>
      <c r="B104" s="23" t="s">
        <v>99</v>
      </c>
      <c r="C104" s="23">
        <v>162.5</v>
      </c>
      <c r="D104" s="23"/>
      <c r="E104" s="23"/>
      <c r="F104" s="23">
        <f t="shared" si="24"/>
        <v>0</v>
      </c>
      <c r="G104" s="23">
        <v>1071.96</v>
      </c>
      <c r="H104" s="23"/>
      <c r="I104" s="23"/>
      <c r="J104" s="23">
        <f t="shared" si="25"/>
        <v>1071.96</v>
      </c>
      <c r="K104" s="25">
        <f t="shared" si="25"/>
        <v>1071.96</v>
      </c>
      <c r="L104" s="23"/>
      <c r="M104" s="23"/>
      <c r="N104" s="28">
        <f t="shared" si="26"/>
        <v>1071.96</v>
      </c>
      <c r="O104" s="23"/>
      <c r="P104" s="23"/>
      <c r="Q104" s="23"/>
      <c r="R104" s="30">
        <f t="shared" si="22"/>
        <v>0</v>
      </c>
    </row>
    <row r="105" spans="1:18" ht="15">
      <c r="A105" s="23">
        <v>92</v>
      </c>
      <c r="B105" s="23" t="s">
        <v>100</v>
      </c>
      <c r="C105" s="23">
        <v>53.2</v>
      </c>
      <c r="D105" s="23"/>
      <c r="E105" s="23"/>
      <c r="F105" s="23">
        <f t="shared" si="24"/>
        <v>0</v>
      </c>
      <c r="G105" s="23">
        <v>351.12</v>
      </c>
      <c r="H105" s="23"/>
      <c r="I105" s="23"/>
      <c r="J105" s="23">
        <f t="shared" si="25"/>
        <v>351.12</v>
      </c>
      <c r="K105" s="25">
        <f t="shared" si="25"/>
        <v>351.12</v>
      </c>
      <c r="L105" s="23"/>
      <c r="M105" s="23"/>
      <c r="N105" s="28">
        <f t="shared" si="26"/>
        <v>351.12</v>
      </c>
      <c r="O105" s="23"/>
      <c r="P105" s="23"/>
      <c r="Q105" s="23"/>
      <c r="R105" s="30">
        <f t="shared" si="22"/>
        <v>0</v>
      </c>
    </row>
    <row r="106" spans="1:18" ht="15">
      <c r="A106" s="23">
        <v>93</v>
      </c>
      <c r="B106" s="23" t="s">
        <v>101</v>
      </c>
      <c r="C106" s="23">
        <v>180.1</v>
      </c>
      <c r="D106" s="23"/>
      <c r="E106" s="23"/>
      <c r="F106" s="23">
        <f t="shared" si="24"/>
        <v>0</v>
      </c>
      <c r="G106" s="23">
        <v>1188.72</v>
      </c>
      <c r="H106" s="23"/>
      <c r="I106" s="23"/>
      <c r="J106" s="23">
        <f t="shared" si="25"/>
        <v>1188.72</v>
      </c>
      <c r="K106" s="25">
        <f t="shared" si="25"/>
        <v>1188.72</v>
      </c>
      <c r="L106" s="23"/>
      <c r="M106" s="23"/>
      <c r="N106" s="28">
        <f t="shared" si="26"/>
        <v>1188.72</v>
      </c>
      <c r="O106" s="23"/>
      <c r="P106" s="23"/>
      <c r="Q106" s="23"/>
      <c r="R106" s="30">
        <f t="shared" si="22"/>
        <v>0</v>
      </c>
    </row>
    <row r="107" spans="1:18" ht="15">
      <c r="A107" s="23">
        <v>94</v>
      </c>
      <c r="B107" s="23" t="s">
        <v>102</v>
      </c>
      <c r="C107" s="23">
        <v>198.6</v>
      </c>
      <c r="D107" s="23"/>
      <c r="E107" s="23"/>
      <c r="F107" s="23">
        <f t="shared" si="24"/>
        <v>0</v>
      </c>
      <c r="G107" s="23">
        <v>1310.88</v>
      </c>
      <c r="H107" s="23"/>
      <c r="I107" s="23"/>
      <c r="J107" s="23">
        <f t="shared" si="25"/>
        <v>1310.88</v>
      </c>
      <c r="K107" s="28">
        <f t="shared" si="25"/>
        <v>1310.88</v>
      </c>
      <c r="L107" s="23"/>
      <c r="M107" s="23"/>
      <c r="N107" s="28">
        <f t="shared" si="26"/>
        <v>1310.88</v>
      </c>
      <c r="O107" s="23"/>
      <c r="P107" s="23"/>
      <c r="Q107" s="23"/>
      <c r="R107" s="30">
        <f t="shared" si="22"/>
        <v>0</v>
      </c>
    </row>
    <row r="108" spans="1:18" ht="15">
      <c r="A108" s="23">
        <v>95</v>
      </c>
      <c r="B108" s="23" t="s">
        <v>103</v>
      </c>
      <c r="C108" s="23">
        <v>288.4</v>
      </c>
      <c r="D108" s="23"/>
      <c r="E108" s="23"/>
      <c r="F108" s="23">
        <f t="shared" si="24"/>
        <v>0</v>
      </c>
      <c r="G108" s="23">
        <v>1903.44</v>
      </c>
      <c r="H108" s="23"/>
      <c r="I108" s="23"/>
      <c r="J108" s="23">
        <f t="shared" si="25"/>
        <v>1903.44</v>
      </c>
      <c r="K108" s="28">
        <f t="shared" si="25"/>
        <v>1903.44</v>
      </c>
      <c r="L108" s="23"/>
      <c r="M108" s="23"/>
      <c r="N108" s="28">
        <f t="shared" si="26"/>
        <v>1903.44</v>
      </c>
      <c r="O108" s="23"/>
      <c r="P108" s="23"/>
      <c r="Q108" s="23"/>
      <c r="R108" s="30">
        <f t="shared" si="22"/>
        <v>0</v>
      </c>
    </row>
    <row r="109" spans="1:18" ht="15">
      <c r="A109" s="23">
        <v>96</v>
      </c>
      <c r="B109" s="23" t="s">
        <v>104</v>
      </c>
      <c r="C109" s="23">
        <v>143</v>
      </c>
      <c r="D109" s="23"/>
      <c r="E109" s="23"/>
      <c r="F109" s="23">
        <f t="shared" si="24"/>
        <v>0</v>
      </c>
      <c r="G109" s="23">
        <v>943.8</v>
      </c>
      <c r="H109" s="23"/>
      <c r="I109" s="23"/>
      <c r="J109" s="23">
        <f t="shared" si="25"/>
        <v>943.8</v>
      </c>
      <c r="K109" s="25">
        <f t="shared" si="25"/>
        <v>943.8</v>
      </c>
      <c r="L109" s="23"/>
      <c r="M109" s="23"/>
      <c r="N109" s="28">
        <f t="shared" si="26"/>
        <v>943.8</v>
      </c>
      <c r="O109" s="23"/>
      <c r="P109" s="23"/>
      <c r="Q109" s="23"/>
      <c r="R109" s="30">
        <f t="shared" si="22"/>
        <v>0</v>
      </c>
    </row>
    <row r="110" spans="1:18" ht="15">
      <c r="A110" s="23">
        <v>97</v>
      </c>
      <c r="B110" s="23" t="s">
        <v>105</v>
      </c>
      <c r="C110" s="23">
        <v>188.2</v>
      </c>
      <c r="D110" s="23"/>
      <c r="E110" s="23"/>
      <c r="F110" s="23">
        <f t="shared" si="24"/>
        <v>0</v>
      </c>
      <c r="G110" s="23">
        <v>1242.24</v>
      </c>
      <c r="H110" s="23"/>
      <c r="I110" s="23"/>
      <c r="J110" s="23">
        <f t="shared" si="25"/>
        <v>1242.24</v>
      </c>
      <c r="K110" s="25">
        <f t="shared" si="25"/>
        <v>1242.24</v>
      </c>
      <c r="L110" s="23"/>
      <c r="M110" s="23"/>
      <c r="N110" s="28">
        <f t="shared" si="26"/>
        <v>1242.24</v>
      </c>
      <c r="O110" s="23"/>
      <c r="P110" s="23"/>
      <c r="Q110" s="23"/>
      <c r="R110" s="30">
        <f t="shared" si="22"/>
        <v>0</v>
      </c>
    </row>
    <row r="111" spans="1:18" ht="15">
      <c r="A111" s="23">
        <v>98</v>
      </c>
      <c r="B111" s="23" t="s">
        <v>106</v>
      </c>
      <c r="C111" s="23">
        <v>162.3</v>
      </c>
      <c r="D111" s="23"/>
      <c r="E111" s="23">
        <v>6206.83</v>
      </c>
      <c r="F111" s="23">
        <f t="shared" si="24"/>
        <v>6206.83</v>
      </c>
      <c r="G111" s="23">
        <v>1071.24</v>
      </c>
      <c r="H111" s="23"/>
      <c r="I111" s="23"/>
      <c r="J111" s="23">
        <f t="shared" si="25"/>
        <v>1071.24</v>
      </c>
      <c r="K111" s="25">
        <f t="shared" si="25"/>
        <v>1071.24</v>
      </c>
      <c r="L111" s="23"/>
      <c r="M111" s="23"/>
      <c r="N111" s="28">
        <f t="shared" si="26"/>
        <v>1071.24</v>
      </c>
      <c r="O111" s="23"/>
      <c r="P111" s="23"/>
      <c r="Q111" s="23">
        <v>6206.83</v>
      </c>
      <c r="R111" s="30">
        <f t="shared" si="22"/>
        <v>6206.83</v>
      </c>
    </row>
    <row r="112" spans="1:18" ht="15">
      <c r="A112" s="23">
        <v>99</v>
      </c>
      <c r="B112" s="23" t="s">
        <v>107</v>
      </c>
      <c r="C112" s="23">
        <v>167.3</v>
      </c>
      <c r="D112" s="23"/>
      <c r="E112" s="23"/>
      <c r="F112" s="23">
        <f t="shared" si="24"/>
        <v>0</v>
      </c>
      <c r="G112" s="23">
        <v>1104.24</v>
      </c>
      <c r="H112" s="23"/>
      <c r="I112" s="23"/>
      <c r="J112" s="23">
        <f t="shared" si="25"/>
        <v>1104.24</v>
      </c>
      <c r="K112" s="25">
        <f t="shared" si="25"/>
        <v>1104.24</v>
      </c>
      <c r="L112" s="23"/>
      <c r="M112" s="23"/>
      <c r="N112" s="28">
        <f t="shared" si="26"/>
        <v>1104.24</v>
      </c>
      <c r="O112" s="23"/>
      <c r="P112" s="23"/>
      <c r="Q112" s="23"/>
      <c r="R112" s="30">
        <f t="shared" si="22"/>
        <v>0</v>
      </c>
    </row>
    <row r="113" spans="1:18" ht="15">
      <c r="A113" s="23">
        <v>100</v>
      </c>
      <c r="B113" s="23" t="s">
        <v>108</v>
      </c>
      <c r="C113" s="23">
        <v>202.7</v>
      </c>
      <c r="D113" s="23"/>
      <c r="E113" s="23"/>
      <c r="F113" s="23">
        <f t="shared" si="24"/>
        <v>0</v>
      </c>
      <c r="G113" s="23">
        <v>1337.88</v>
      </c>
      <c r="H113" s="23"/>
      <c r="I113" s="23"/>
      <c r="J113" s="23">
        <f t="shared" si="25"/>
        <v>1337.88</v>
      </c>
      <c r="K113" s="25">
        <f t="shared" si="25"/>
        <v>1337.88</v>
      </c>
      <c r="L113" s="23"/>
      <c r="M113" s="23"/>
      <c r="N113" s="28">
        <f t="shared" si="26"/>
        <v>1337.88</v>
      </c>
      <c r="O113" s="23"/>
      <c r="P113" s="23"/>
      <c r="Q113" s="23"/>
      <c r="R113" s="30">
        <f t="shared" si="22"/>
        <v>0</v>
      </c>
    </row>
    <row r="114" spans="1:18" ht="15">
      <c r="A114" s="23">
        <v>101</v>
      </c>
      <c r="B114" s="23" t="s">
        <v>109</v>
      </c>
      <c r="C114" s="23">
        <v>82.4</v>
      </c>
      <c r="D114" s="23"/>
      <c r="E114" s="23"/>
      <c r="F114" s="23">
        <f t="shared" si="24"/>
        <v>0</v>
      </c>
      <c r="G114" s="23">
        <v>543.84</v>
      </c>
      <c r="H114" s="23"/>
      <c r="I114" s="23"/>
      <c r="J114" s="23">
        <f t="shared" si="25"/>
        <v>543.84</v>
      </c>
      <c r="K114" s="25">
        <f t="shared" si="25"/>
        <v>543.84</v>
      </c>
      <c r="L114" s="23"/>
      <c r="M114" s="23"/>
      <c r="N114" s="28">
        <f t="shared" si="26"/>
        <v>543.84</v>
      </c>
      <c r="O114" s="23"/>
      <c r="P114" s="23"/>
      <c r="Q114" s="23"/>
      <c r="R114" s="30">
        <f t="shared" si="22"/>
        <v>0</v>
      </c>
    </row>
    <row r="115" spans="1:18" ht="15">
      <c r="A115" s="23">
        <v>102</v>
      </c>
      <c r="B115" s="23" t="s">
        <v>110</v>
      </c>
      <c r="C115" s="23">
        <v>67.5</v>
      </c>
      <c r="D115" s="23"/>
      <c r="E115" s="23">
        <v>-2620.39</v>
      </c>
      <c r="F115" s="23">
        <f t="shared" si="24"/>
        <v>-2620.39</v>
      </c>
      <c r="G115" s="23">
        <v>445.56</v>
      </c>
      <c r="H115" s="23"/>
      <c r="I115" s="23"/>
      <c r="J115" s="23">
        <f t="shared" si="25"/>
        <v>445.56</v>
      </c>
      <c r="K115" s="25">
        <f t="shared" si="25"/>
        <v>445.56</v>
      </c>
      <c r="L115" s="23"/>
      <c r="M115" s="23"/>
      <c r="N115" s="28">
        <f t="shared" si="26"/>
        <v>445.56</v>
      </c>
      <c r="O115" s="23"/>
      <c r="P115" s="23"/>
      <c r="Q115" s="23">
        <v>-2620.39</v>
      </c>
      <c r="R115" s="30">
        <f t="shared" si="22"/>
        <v>-2620.39</v>
      </c>
    </row>
    <row r="116" spans="1:18" ht="15">
      <c r="A116" s="23">
        <v>103</v>
      </c>
      <c r="B116" s="23" t="s">
        <v>111</v>
      </c>
      <c r="C116" s="23">
        <v>220.9</v>
      </c>
      <c r="D116" s="23"/>
      <c r="E116" s="23"/>
      <c r="F116" s="23">
        <f t="shared" si="24"/>
        <v>0</v>
      </c>
      <c r="G116" s="23">
        <v>1458</v>
      </c>
      <c r="H116" s="23"/>
      <c r="I116" s="23"/>
      <c r="J116" s="23">
        <f t="shared" si="25"/>
        <v>1458</v>
      </c>
      <c r="K116" s="25">
        <f t="shared" si="25"/>
        <v>1458</v>
      </c>
      <c r="L116" s="23"/>
      <c r="M116" s="23"/>
      <c r="N116" s="28">
        <f t="shared" si="26"/>
        <v>1458</v>
      </c>
      <c r="O116" s="23"/>
      <c r="P116" s="23"/>
      <c r="Q116" s="23"/>
      <c r="R116" s="30">
        <f t="shared" si="22"/>
        <v>0</v>
      </c>
    </row>
    <row r="117" spans="1:18" ht="15">
      <c r="A117" s="23">
        <v>104</v>
      </c>
      <c r="B117" s="23" t="s">
        <v>112</v>
      </c>
      <c r="C117" s="23">
        <v>76.4</v>
      </c>
      <c r="D117" s="23"/>
      <c r="E117" s="23"/>
      <c r="F117" s="23">
        <f t="shared" si="24"/>
        <v>0</v>
      </c>
      <c r="G117" s="23">
        <v>504.24</v>
      </c>
      <c r="H117" s="23"/>
      <c r="I117" s="23"/>
      <c r="J117" s="23">
        <f t="shared" si="25"/>
        <v>504.24</v>
      </c>
      <c r="K117" s="25">
        <f t="shared" si="25"/>
        <v>504.24</v>
      </c>
      <c r="L117" s="23"/>
      <c r="M117" s="23"/>
      <c r="N117" s="28">
        <f t="shared" si="26"/>
        <v>504.24</v>
      </c>
      <c r="O117" s="23"/>
      <c r="P117" s="23"/>
      <c r="Q117" s="23"/>
      <c r="R117" s="30">
        <f t="shared" si="22"/>
        <v>0</v>
      </c>
    </row>
    <row r="118" spans="1:18" ht="15">
      <c r="A118" s="23">
        <v>105</v>
      </c>
      <c r="B118" s="23" t="s">
        <v>113</v>
      </c>
      <c r="C118" s="23">
        <v>94.3</v>
      </c>
      <c r="D118" s="23"/>
      <c r="E118" s="23"/>
      <c r="F118" s="23">
        <f t="shared" si="24"/>
        <v>0</v>
      </c>
      <c r="G118" s="23">
        <v>1257.36</v>
      </c>
      <c r="H118" s="23"/>
      <c r="I118" s="23"/>
      <c r="J118" s="23">
        <f t="shared" si="25"/>
        <v>1257.36</v>
      </c>
      <c r="K118" s="25">
        <f t="shared" si="25"/>
        <v>1257.36</v>
      </c>
      <c r="L118" s="23"/>
      <c r="M118" s="23"/>
      <c r="N118" s="28">
        <f t="shared" si="26"/>
        <v>1257.36</v>
      </c>
      <c r="O118" s="23"/>
      <c r="P118" s="23"/>
      <c r="Q118" s="23"/>
      <c r="R118" s="30">
        <f t="shared" si="22"/>
        <v>0</v>
      </c>
    </row>
    <row r="119" spans="1:18" ht="15">
      <c r="A119" s="23">
        <v>106</v>
      </c>
      <c r="B119" s="23" t="s">
        <v>114</v>
      </c>
      <c r="C119" s="23">
        <v>144.5</v>
      </c>
      <c r="D119" s="23"/>
      <c r="E119" s="23"/>
      <c r="F119" s="23">
        <f t="shared" si="24"/>
        <v>0</v>
      </c>
      <c r="G119" s="23">
        <v>953.76</v>
      </c>
      <c r="H119" s="23"/>
      <c r="I119" s="23"/>
      <c r="J119" s="23">
        <f t="shared" si="25"/>
        <v>953.76</v>
      </c>
      <c r="K119" s="25">
        <f t="shared" si="25"/>
        <v>953.76</v>
      </c>
      <c r="L119" s="23"/>
      <c r="M119" s="23"/>
      <c r="N119" s="28">
        <f t="shared" si="26"/>
        <v>953.76</v>
      </c>
      <c r="O119" s="23"/>
      <c r="P119" s="23"/>
      <c r="Q119" s="23"/>
      <c r="R119" s="30">
        <f t="shared" si="22"/>
        <v>0</v>
      </c>
    </row>
    <row r="120" spans="1:18" ht="22.5">
      <c r="A120" s="23">
        <v>107</v>
      </c>
      <c r="B120" s="23" t="s">
        <v>115</v>
      </c>
      <c r="C120" s="23">
        <v>129.9</v>
      </c>
      <c r="D120" s="23"/>
      <c r="E120" s="23">
        <v>1054.47</v>
      </c>
      <c r="F120" s="23">
        <f t="shared" si="24"/>
        <v>1054.47</v>
      </c>
      <c r="G120" s="23">
        <v>857.4</v>
      </c>
      <c r="H120" s="23"/>
      <c r="I120" s="23"/>
      <c r="J120" s="23">
        <f t="shared" si="25"/>
        <v>857.4</v>
      </c>
      <c r="K120" s="25">
        <f t="shared" si="25"/>
        <v>857.4</v>
      </c>
      <c r="L120" s="23"/>
      <c r="M120" s="23"/>
      <c r="N120" s="28">
        <f t="shared" si="26"/>
        <v>857.4</v>
      </c>
      <c r="O120" s="23"/>
      <c r="P120" s="23"/>
      <c r="Q120" s="23">
        <v>1054.07</v>
      </c>
      <c r="R120" s="30">
        <f t="shared" si="22"/>
        <v>1054.4699999999998</v>
      </c>
    </row>
    <row r="121" spans="1:18" ht="15">
      <c r="A121" s="23">
        <v>108</v>
      </c>
      <c r="B121" s="23" t="s">
        <v>116</v>
      </c>
      <c r="C121" s="23">
        <v>226.4</v>
      </c>
      <c r="D121" s="23"/>
      <c r="E121" s="23"/>
      <c r="F121" s="23">
        <f t="shared" si="24"/>
        <v>0</v>
      </c>
      <c r="G121" s="23">
        <v>1494.36</v>
      </c>
      <c r="H121" s="23"/>
      <c r="I121" s="23"/>
      <c r="J121" s="23">
        <f t="shared" si="25"/>
        <v>1494.36</v>
      </c>
      <c r="K121" s="25">
        <f t="shared" si="25"/>
        <v>1494.36</v>
      </c>
      <c r="L121" s="23"/>
      <c r="M121" s="23"/>
      <c r="N121" s="28">
        <f t="shared" si="26"/>
        <v>1494.36</v>
      </c>
      <c r="O121" s="23"/>
      <c r="P121" s="23"/>
      <c r="Q121" s="23"/>
      <c r="R121" s="30">
        <f t="shared" si="22"/>
        <v>0</v>
      </c>
    </row>
    <row r="122" spans="1:18" ht="15">
      <c r="A122" s="7">
        <v>109</v>
      </c>
      <c r="B122" s="7" t="s">
        <v>117</v>
      </c>
      <c r="C122" s="7">
        <v>50.5</v>
      </c>
      <c r="D122" s="7"/>
      <c r="E122" s="7"/>
      <c r="F122" s="23">
        <f t="shared" si="24"/>
        <v>0</v>
      </c>
      <c r="G122" s="7">
        <v>138.9</v>
      </c>
      <c r="H122" s="7"/>
      <c r="I122" s="7"/>
      <c r="J122" s="7">
        <f t="shared" si="25"/>
        <v>138.9</v>
      </c>
      <c r="K122" s="7">
        <f t="shared" si="25"/>
        <v>138.9</v>
      </c>
      <c r="L122" s="7"/>
      <c r="M122" s="7"/>
      <c r="N122" s="7">
        <f t="shared" si="26"/>
        <v>138.9</v>
      </c>
      <c r="O122" s="7"/>
      <c r="P122" s="7"/>
      <c r="Q122" s="7"/>
      <c r="R122" s="30">
        <f t="shared" si="22"/>
        <v>0</v>
      </c>
    </row>
    <row r="123" spans="1:18" ht="15">
      <c r="A123" s="23">
        <v>110</v>
      </c>
      <c r="B123" s="23" t="s">
        <v>118</v>
      </c>
      <c r="C123" s="23">
        <v>202.4</v>
      </c>
      <c r="D123" s="23"/>
      <c r="E123" s="23"/>
      <c r="F123" s="23">
        <f aca="true" t="shared" si="27" ref="F123:F150">D123+E123</f>
        <v>0</v>
      </c>
      <c r="G123" s="23">
        <v>1335.84</v>
      </c>
      <c r="H123" s="23"/>
      <c r="I123" s="23"/>
      <c r="J123" s="23">
        <v>1335.84</v>
      </c>
      <c r="K123" s="25">
        <v>1335.84</v>
      </c>
      <c r="L123" s="23"/>
      <c r="M123" s="23"/>
      <c r="N123" s="28">
        <v>1335.84</v>
      </c>
      <c r="O123" s="23"/>
      <c r="P123" s="23"/>
      <c r="Q123" s="23"/>
      <c r="R123" s="30">
        <f t="shared" si="22"/>
        <v>0</v>
      </c>
    </row>
    <row r="124" spans="1:18" ht="15">
      <c r="A124" s="23">
        <v>111</v>
      </c>
      <c r="B124" s="23" t="s">
        <v>119</v>
      </c>
      <c r="C124" s="23">
        <v>39.5</v>
      </c>
      <c r="D124" s="23"/>
      <c r="E124" s="23"/>
      <c r="F124" s="23">
        <f t="shared" si="27"/>
        <v>0</v>
      </c>
      <c r="G124" s="23">
        <v>108.65</v>
      </c>
      <c r="H124" s="23"/>
      <c r="I124" s="23"/>
      <c r="J124" s="23">
        <v>108.65</v>
      </c>
      <c r="K124" s="25">
        <v>108.65</v>
      </c>
      <c r="L124" s="23"/>
      <c r="M124" s="23"/>
      <c r="N124" s="28">
        <v>108.65</v>
      </c>
      <c r="O124" s="23"/>
      <c r="P124" s="23"/>
      <c r="Q124" s="23"/>
      <c r="R124" s="30">
        <f t="shared" si="22"/>
        <v>0</v>
      </c>
    </row>
    <row r="125" spans="1:18" ht="15">
      <c r="A125" s="23">
        <v>112</v>
      </c>
      <c r="B125" s="23" t="s">
        <v>120</v>
      </c>
      <c r="C125" s="23">
        <v>138.8</v>
      </c>
      <c r="D125" s="23">
        <v>-850.23</v>
      </c>
      <c r="E125" s="23"/>
      <c r="F125" s="23">
        <f t="shared" si="27"/>
        <v>-850.23</v>
      </c>
      <c r="G125" s="23">
        <v>916.08</v>
      </c>
      <c r="H125" s="23"/>
      <c r="I125" s="23"/>
      <c r="J125" s="23">
        <v>916.08</v>
      </c>
      <c r="K125" s="25">
        <v>916.08</v>
      </c>
      <c r="L125" s="23"/>
      <c r="M125" s="23"/>
      <c r="N125" s="28">
        <v>916.08</v>
      </c>
      <c r="O125" s="23"/>
      <c r="P125" s="23">
        <v>-850.23</v>
      </c>
      <c r="Q125" s="23"/>
      <c r="R125" s="30">
        <f t="shared" si="22"/>
        <v>-850.23</v>
      </c>
    </row>
    <row r="126" spans="1:18" ht="15">
      <c r="A126" s="23">
        <v>113</v>
      </c>
      <c r="B126" s="23" t="s">
        <v>121</v>
      </c>
      <c r="C126" s="23">
        <v>130.8</v>
      </c>
      <c r="D126" s="23"/>
      <c r="E126" s="23"/>
      <c r="F126" s="23">
        <f t="shared" si="27"/>
        <v>0</v>
      </c>
      <c r="G126" s="23">
        <v>863.28</v>
      </c>
      <c r="H126" s="23"/>
      <c r="I126" s="23"/>
      <c r="J126" s="23">
        <v>863.28</v>
      </c>
      <c r="K126" s="25">
        <v>863.28</v>
      </c>
      <c r="L126" s="23"/>
      <c r="M126" s="23"/>
      <c r="N126" s="28">
        <v>863.28</v>
      </c>
      <c r="O126" s="23"/>
      <c r="P126" s="23"/>
      <c r="Q126" s="23"/>
      <c r="R126" s="30">
        <f t="shared" si="22"/>
        <v>0</v>
      </c>
    </row>
    <row r="127" spans="1:18" ht="15">
      <c r="A127" s="23">
        <v>114</v>
      </c>
      <c r="B127" s="23" t="s">
        <v>122</v>
      </c>
      <c r="C127" s="23">
        <v>197.2</v>
      </c>
      <c r="D127" s="23"/>
      <c r="E127" s="23"/>
      <c r="F127" s="23">
        <f t="shared" si="27"/>
        <v>0</v>
      </c>
      <c r="G127" s="23">
        <v>1301.52</v>
      </c>
      <c r="H127" s="23"/>
      <c r="I127" s="23"/>
      <c r="J127" s="23">
        <v>1301.52</v>
      </c>
      <c r="K127" s="25">
        <v>1301.52</v>
      </c>
      <c r="L127" s="23"/>
      <c r="M127" s="23"/>
      <c r="N127" s="28">
        <v>1301.52</v>
      </c>
      <c r="O127" s="23"/>
      <c r="P127" s="23"/>
      <c r="Q127" s="23"/>
      <c r="R127" s="30">
        <f t="shared" si="22"/>
        <v>0</v>
      </c>
    </row>
    <row r="128" spans="1:18" ht="15">
      <c r="A128" s="23">
        <v>115</v>
      </c>
      <c r="B128" s="23" t="s">
        <v>123</v>
      </c>
      <c r="C128" s="23">
        <v>90.7</v>
      </c>
      <c r="D128" s="23"/>
      <c r="E128" s="23"/>
      <c r="F128" s="23">
        <f t="shared" si="27"/>
        <v>0</v>
      </c>
      <c r="G128" s="23">
        <v>598.68</v>
      </c>
      <c r="H128" s="23"/>
      <c r="I128" s="23"/>
      <c r="J128" s="23">
        <v>598.68</v>
      </c>
      <c r="K128" s="25">
        <v>598.68</v>
      </c>
      <c r="L128" s="23"/>
      <c r="M128" s="23"/>
      <c r="N128" s="28">
        <v>598.68</v>
      </c>
      <c r="O128" s="23"/>
      <c r="P128" s="23"/>
      <c r="Q128" s="23"/>
      <c r="R128" s="30">
        <f t="shared" si="22"/>
        <v>0</v>
      </c>
    </row>
    <row r="129" spans="1:18" ht="15">
      <c r="A129" s="23">
        <v>116</v>
      </c>
      <c r="B129" s="23" t="s">
        <v>124</v>
      </c>
      <c r="C129" s="23">
        <v>165.2</v>
      </c>
      <c r="D129" s="23"/>
      <c r="E129" s="23"/>
      <c r="F129" s="23">
        <f t="shared" si="27"/>
        <v>0</v>
      </c>
      <c r="G129" s="23">
        <v>1090.44</v>
      </c>
      <c r="H129" s="23"/>
      <c r="I129" s="23"/>
      <c r="J129" s="23">
        <v>1090.44</v>
      </c>
      <c r="K129" s="25">
        <v>1090.44</v>
      </c>
      <c r="L129" s="23"/>
      <c r="M129" s="23"/>
      <c r="N129" s="28">
        <v>1090.44</v>
      </c>
      <c r="O129" s="23"/>
      <c r="P129" s="23"/>
      <c r="Q129" s="23"/>
      <c r="R129" s="30">
        <f aca="true" t="shared" si="28" ref="R129:R160">F129+J129-N129</f>
        <v>0</v>
      </c>
    </row>
    <row r="130" spans="1:18" ht="15">
      <c r="A130" s="23">
        <v>117</v>
      </c>
      <c r="B130" s="23" t="s">
        <v>125</v>
      </c>
      <c r="C130" s="23">
        <v>100.7</v>
      </c>
      <c r="D130" s="23"/>
      <c r="E130" s="23"/>
      <c r="F130" s="23">
        <f t="shared" si="27"/>
        <v>0</v>
      </c>
      <c r="G130" s="23">
        <v>664.68</v>
      </c>
      <c r="H130" s="23"/>
      <c r="I130" s="23"/>
      <c r="J130" s="23">
        <v>664.68</v>
      </c>
      <c r="K130" s="25">
        <v>664.68</v>
      </c>
      <c r="L130" s="23"/>
      <c r="M130" s="23"/>
      <c r="N130" s="28">
        <v>664.68</v>
      </c>
      <c r="O130" s="23"/>
      <c r="P130" s="23"/>
      <c r="Q130" s="23"/>
      <c r="R130" s="30">
        <f t="shared" si="28"/>
        <v>0</v>
      </c>
    </row>
    <row r="131" spans="1:18" ht="15">
      <c r="A131" s="23">
        <v>118</v>
      </c>
      <c r="B131" s="23" t="s">
        <v>126</v>
      </c>
      <c r="C131" s="23">
        <v>157.8</v>
      </c>
      <c r="D131" s="23"/>
      <c r="E131" s="23"/>
      <c r="F131" s="23">
        <f t="shared" si="27"/>
        <v>0</v>
      </c>
      <c r="G131" s="23">
        <v>1041.6</v>
      </c>
      <c r="H131" s="23"/>
      <c r="I131" s="23"/>
      <c r="J131" s="23">
        <v>1041.6</v>
      </c>
      <c r="K131" s="25">
        <v>1041.6</v>
      </c>
      <c r="L131" s="23"/>
      <c r="M131" s="23"/>
      <c r="N131" s="28">
        <v>1041.6</v>
      </c>
      <c r="O131" s="23"/>
      <c r="P131" s="23"/>
      <c r="Q131" s="23"/>
      <c r="R131" s="30">
        <f t="shared" si="28"/>
        <v>0</v>
      </c>
    </row>
    <row r="132" spans="1:18" ht="15">
      <c r="A132" s="23">
        <v>119</v>
      </c>
      <c r="B132" s="23" t="s">
        <v>127</v>
      </c>
      <c r="C132" s="23">
        <v>99.7</v>
      </c>
      <c r="D132" s="23"/>
      <c r="E132" s="23"/>
      <c r="F132" s="23">
        <f t="shared" si="27"/>
        <v>0</v>
      </c>
      <c r="G132" s="23">
        <v>658.08</v>
      </c>
      <c r="H132" s="23"/>
      <c r="I132" s="23"/>
      <c r="J132" s="23">
        <v>658.08</v>
      </c>
      <c r="K132" s="25">
        <v>658.08</v>
      </c>
      <c r="L132" s="23"/>
      <c r="M132" s="23"/>
      <c r="N132" s="28">
        <v>658.08</v>
      </c>
      <c r="O132" s="23"/>
      <c r="P132" s="23"/>
      <c r="Q132" s="23"/>
      <c r="R132" s="30">
        <f t="shared" si="28"/>
        <v>0</v>
      </c>
    </row>
    <row r="133" spans="1:18" ht="15">
      <c r="A133" s="23">
        <v>120</v>
      </c>
      <c r="B133" s="23" t="s">
        <v>156</v>
      </c>
      <c r="C133" s="23">
        <v>164.4</v>
      </c>
      <c r="D133" s="23"/>
      <c r="E133" s="23"/>
      <c r="F133" s="23">
        <f t="shared" si="27"/>
        <v>0</v>
      </c>
      <c r="G133" s="23">
        <v>1085.04</v>
      </c>
      <c r="H133" s="23"/>
      <c r="I133" s="23"/>
      <c r="J133" s="23">
        <v>1085.04</v>
      </c>
      <c r="K133" s="25">
        <v>1085.04</v>
      </c>
      <c r="L133" s="23"/>
      <c r="M133" s="23"/>
      <c r="N133" s="28">
        <v>1085.04</v>
      </c>
      <c r="O133" s="23"/>
      <c r="P133" s="23"/>
      <c r="Q133" s="23"/>
      <c r="R133" s="30">
        <f t="shared" si="28"/>
        <v>0</v>
      </c>
    </row>
    <row r="134" spans="1:18" ht="15">
      <c r="A134" s="23">
        <v>121</v>
      </c>
      <c r="B134" s="23" t="s">
        <v>128</v>
      </c>
      <c r="C134" s="23">
        <v>137.5</v>
      </c>
      <c r="D134" s="23"/>
      <c r="E134" s="23"/>
      <c r="F134" s="23">
        <f t="shared" si="27"/>
        <v>0</v>
      </c>
      <c r="G134" s="23">
        <v>907.56</v>
      </c>
      <c r="H134" s="23"/>
      <c r="I134" s="23"/>
      <c r="J134" s="29">
        <v>907.56</v>
      </c>
      <c r="K134" s="29">
        <v>907.56</v>
      </c>
      <c r="L134" s="23"/>
      <c r="M134" s="23"/>
      <c r="N134" s="28">
        <v>907.56</v>
      </c>
      <c r="O134" s="23"/>
      <c r="P134" s="23"/>
      <c r="Q134" s="23"/>
      <c r="R134" s="30">
        <f t="shared" si="28"/>
        <v>0</v>
      </c>
    </row>
    <row r="135" spans="1:18" ht="15">
      <c r="A135" s="23">
        <v>122</v>
      </c>
      <c r="B135" s="23" t="s">
        <v>129</v>
      </c>
      <c r="C135" s="23">
        <v>54.5</v>
      </c>
      <c r="D135" s="23"/>
      <c r="E135" s="23"/>
      <c r="F135" s="23">
        <f t="shared" si="27"/>
        <v>0</v>
      </c>
      <c r="G135" s="23">
        <v>359.76</v>
      </c>
      <c r="H135" s="23"/>
      <c r="I135" s="23"/>
      <c r="J135" s="29">
        <v>359.76</v>
      </c>
      <c r="K135" s="29">
        <v>359.76</v>
      </c>
      <c r="L135" s="23"/>
      <c r="M135" s="23"/>
      <c r="N135" s="28">
        <v>359.76</v>
      </c>
      <c r="O135" s="23"/>
      <c r="P135" s="23"/>
      <c r="Q135" s="23"/>
      <c r="R135" s="30">
        <f t="shared" si="28"/>
        <v>0</v>
      </c>
    </row>
    <row r="136" spans="1:18" ht="15">
      <c r="A136" s="23">
        <v>123</v>
      </c>
      <c r="B136" s="23" t="s">
        <v>130</v>
      </c>
      <c r="C136" s="23">
        <v>70.4</v>
      </c>
      <c r="D136" s="23"/>
      <c r="E136" s="23">
        <v>2269.66</v>
      </c>
      <c r="F136" s="23">
        <f t="shared" si="27"/>
        <v>2269.66</v>
      </c>
      <c r="G136" s="23">
        <v>193.65</v>
      </c>
      <c r="H136" s="23"/>
      <c r="I136" s="23"/>
      <c r="J136" s="29">
        <v>193.63</v>
      </c>
      <c r="K136" s="29">
        <v>193.63</v>
      </c>
      <c r="L136" s="23"/>
      <c r="M136" s="23"/>
      <c r="N136" s="28">
        <v>193.63</v>
      </c>
      <c r="O136" s="23"/>
      <c r="P136" s="23"/>
      <c r="Q136" s="23">
        <v>2269.66</v>
      </c>
      <c r="R136" s="30">
        <f t="shared" si="28"/>
        <v>2269.66</v>
      </c>
    </row>
    <row r="137" spans="1:18" ht="15">
      <c r="A137" s="23">
        <v>124</v>
      </c>
      <c r="B137" s="23" t="s">
        <v>131</v>
      </c>
      <c r="C137" s="23">
        <v>26.5</v>
      </c>
      <c r="D137" s="23"/>
      <c r="E137" s="23"/>
      <c r="F137" s="23">
        <f t="shared" si="27"/>
        <v>0</v>
      </c>
      <c r="G137" s="23">
        <v>174.96</v>
      </c>
      <c r="H137" s="23"/>
      <c r="I137" s="23"/>
      <c r="J137" s="23">
        <v>174.96</v>
      </c>
      <c r="K137" s="25">
        <v>174.96</v>
      </c>
      <c r="L137" s="23"/>
      <c r="M137" s="23"/>
      <c r="N137" s="28">
        <v>174.96</v>
      </c>
      <c r="O137" s="23"/>
      <c r="P137" s="23"/>
      <c r="Q137" s="23"/>
      <c r="R137" s="30">
        <f t="shared" si="28"/>
        <v>0</v>
      </c>
    </row>
    <row r="138" spans="1:18" ht="15">
      <c r="A138" s="23">
        <v>125</v>
      </c>
      <c r="B138" s="23" t="s">
        <v>132</v>
      </c>
      <c r="C138" s="23">
        <v>41.8</v>
      </c>
      <c r="D138" s="23"/>
      <c r="E138" s="23"/>
      <c r="F138" s="23">
        <f t="shared" si="27"/>
        <v>0</v>
      </c>
      <c r="G138" s="23">
        <v>183.92</v>
      </c>
      <c r="H138" s="23"/>
      <c r="I138" s="23"/>
      <c r="J138" s="23">
        <v>183.92</v>
      </c>
      <c r="K138" s="25">
        <v>183.92</v>
      </c>
      <c r="L138" s="23"/>
      <c r="M138" s="23"/>
      <c r="N138" s="28">
        <v>183.92</v>
      </c>
      <c r="O138" s="23"/>
      <c r="P138" s="23"/>
      <c r="Q138" s="23"/>
      <c r="R138" s="30">
        <f t="shared" si="28"/>
        <v>0</v>
      </c>
    </row>
    <row r="139" spans="1:18" ht="15">
      <c r="A139" s="23">
        <v>126</v>
      </c>
      <c r="B139" s="23" t="s">
        <v>133</v>
      </c>
      <c r="C139" s="23">
        <v>46.7</v>
      </c>
      <c r="D139" s="23"/>
      <c r="E139" s="23"/>
      <c r="F139" s="23">
        <f t="shared" si="27"/>
        <v>0</v>
      </c>
      <c r="G139" s="23">
        <v>308.28</v>
      </c>
      <c r="H139" s="23"/>
      <c r="I139" s="23"/>
      <c r="J139" s="23">
        <v>308.28</v>
      </c>
      <c r="K139" s="25">
        <v>308.28</v>
      </c>
      <c r="L139" s="23"/>
      <c r="M139" s="23"/>
      <c r="N139" s="28">
        <v>308.28</v>
      </c>
      <c r="O139" s="23"/>
      <c r="P139" s="23"/>
      <c r="Q139" s="23"/>
      <c r="R139" s="30">
        <f t="shared" si="28"/>
        <v>0</v>
      </c>
    </row>
    <row r="140" spans="1:18" ht="15">
      <c r="A140" s="23">
        <v>127</v>
      </c>
      <c r="B140" s="23" t="s">
        <v>134</v>
      </c>
      <c r="C140" s="23">
        <v>49.2</v>
      </c>
      <c r="D140" s="23"/>
      <c r="E140" s="23"/>
      <c r="F140" s="23">
        <f t="shared" si="27"/>
        <v>0</v>
      </c>
      <c r="G140" s="24">
        <v>246.48</v>
      </c>
      <c r="H140" s="23"/>
      <c r="I140" s="23"/>
      <c r="J140" s="23">
        <v>216.48</v>
      </c>
      <c r="K140" s="25">
        <v>216.48</v>
      </c>
      <c r="L140" s="23"/>
      <c r="M140" s="23"/>
      <c r="N140" s="28">
        <v>216.48</v>
      </c>
      <c r="O140" s="23"/>
      <c r="P140" s="23"/>
      <c r="Q140" s="23"/>
      <c r="R140" s="30">
        <f t="shared" si="28"/>
        <v>0</v>
      </c>
    </row>
    <row r="141" spans="1:18" ht="15">
      <c r="A141" s="23">
        <v>128</v>
      </c>
      <c r="B141" s="27" t="s">
        <v>171</v>
      </c>
      <c r="C141" s="23">
        <v>39</v>
      </c>
      <c r="D141" s="23"/>
      <c r="E141" s="23"/>
      <c r="F141" s="23">
        <f t="shared" si="27"/>
        <v>0</v>
      </c>
      <c r="G141" s="24">
        <v>21.45</v>
      </c>
      <c r="H141" s="23"/>
      <c r="I141" s="23"/>
      <c r="J141" s="23">
        <f>SUM(G141:I141)</f>
        <v>21.45</v>
      </c>
      <c r="K141" s="25">
        <f>SUM(H141:J141)</f>
        <v>21.45</v>
      </c>
      <c r="L141" s="23"/>
      <c r="M141" s="23"/>
      <c r="N141" s="28">
        <v>21.45</v>
      </c>
      <c r="O141" s="23"/>
      <c r="P141" s="23"/>
      <c r="Q141" s="23"/>
      <c r="R141" s="30">
        <f t="shared" si="28"/>
        <v>0</v>
      </c>
    </row>
    <row r="142" spans="1:18" ht="15">
      <c r="A142" s="23">
        <v>129</v>
      </c>
      <c r="B142" s="23" t="s">
        <v>136</v>
      </c>
      <c r="C142" s="23">
        <v>48.9</v>
      </c>
      <c r="D142" s="23"/>
      <c r="E142" s="23"/>
      <c r="F142" s="23">
        <f t="shared" si="27"/>
        <v>0</v>
      </c>
      <c r="G142" s="24">
        <v>322.8</v>
      </c>
      <c r="H142" s="23"/>
      <c r="I142" s="23"/>
      <c r="J142" s="23">
        <v>322.8</v>
      </c>
      <c r="K142" s="25">
        <v>322.8</v>
      </c>
      <c r="L142" s="23"/>
      <c r="M142" s="23"/>
      <c r="N142" s="28">
        <v>322.8</v>
      </c>
      <c r="O142" s="23"/>
      <c r="P142" s="23"/>
      <c r="Q142" s="23"/>
      <c r="R142" s="30">
        <f t="shared" si="28"/>
        <v>0</v>
      </c>
    </row>
    <row r="143" spans="1:18" ht="15">
      <c r="A143" s="23">
        <v>130</v>
      </c>
      <c r="B143" s="23" t="s">
        <v>137</v>
      </c>
      <c r="C143" s="23">
        <v>29</v>
      </c>
      <c r="D143" s="23"/>
      <c r="E143" s="23"/>
      <c r="F143" s="23">
        <f t="shared" si="27"/>
        <v>0</v>
      </c>
      <c r="G143" s="24">
        <v>89.53</v>
      </c>
      <c r="H143" s="23"/>
      <c r="I143" s="23"/>
      <c r="J143" s="23">
        <f>SUM(G143:I143)</f>
        <v>89.53</v>
      </c>
      <c r="K143" s="25">
        <f>SUM(H143:J143)</f>
        <v>89.53</v>
      </c>
      <c r="L143" s="23"/>
      <c r="M143" s="23"/>
      <c r="N143" s="28">
        <v>89.53</v>
      </c>
      <c r="O143" s="23"/>
      <c r="P143" s="23"/>
      <c r="Q143" s="23"/>
      <c r="R143" s="30">
        <f t="shared" si="28"/>
        <v>0</v>
      </c>
    </row>
    <row r="144" spans="1:18" ht="15">
      <c r="A144" s="23">
        <v>131</v>
      </c>
      <c r="B144" s="23" t="s">
        <v>138</v>
      </c>
      <c r="C144" s="23">
        <v>30.7</v>
      </c>
      <c r="D144" s="23"/>
      <c r="E144" s="23"/>
      <c r="F144" s="23">
        <f t="shared" si="27"/>
        <v>0</v>
      </c>
      <c r="G144" s="24">
        <v>202.68</v>
      </c>
      <c r="H144" s="23"/>
      <c r="I144" s="23"/>
      <c r="J144" s="23">
        <v>202.68</v>
      </c>
      <c r="K144" s="25">
        <v>202.68</v>
      </c>
      <c r="L144" s="23"/>
      <c r="M144" s="23"/>
      <c r="N144" s="28">
        <v>202.68</v>
      </c>
      <c r="O144" s="23"/>
      <c r="P144" s="23"/>
      <c r="Q144" s="23"/>
      <c r="R144" s="30">
        <f t="shared" si="28"/>
        <v>0</v>
      </c>
    </row>
    <row r="145" spans="1:18" ht="15">
      <c r="A145" s="23">
        <v>132</v>
      </c>
      <c r="B145" s="23" t="s">
        <v>139</v>
      </c>
      <c r="C145" s="23">
        <v>39.7</v>
      </c>
      <c r="D145" s="23"/>
      <c r="E145" s="23"/>
      <c r="F145" s="23">
        <f t="shared" si="27"/>
        <v>0</v>
      </c>
      <c r="G145" s="24">
        <v>262.08</v>
      </c>
      <c r="H145" s="23"/>
      <c r="I145" s="23"/>
      <c r="J145" s="23">
        <v>262.08</v>
      </c>
      <c r="K145" s="25">
        <v>262.08</v>
      </c>
      <c r="L145" s="23"/>
      <c r="M145" s="23"/>
      <c r="N145" s="28">
        <v>262.08</v>
      </c>
      <c r="O145" s="23"/>
      <c r="P145" s="23"/>
      <c r="Q145" s="23"/>
      <c r="R145" s="30">
        <f t="shared" si="28"/>
        <v>0</v>
      </c>
    </row>
    <row r="146" spans="1:18" ht="15">
      <c r="A146" s="23">
        <v>133</v>
      </c>
      <c r="B146" s="23" t="s">
        <v>140</v>
      </c>
      <c r="C146" s="23">
        <v>45.5</v>
      </c>
      <c r="D146" s="23"/>
      <c r="E146" s="23"/>
      <c r="F146" s="23">
        <f t="shared" si="27"/>
        <v>0</v>
      </c>
      <c r="G146" s="24">
        <v>300.36</v>
      </c>
      <c r="H146" s="23"/>
      <c r="I146" s="23"/>
      <c r="J146" s="23">
        <v>300.36</v>
      </c>
      <c r="K146" s="25">
        <v>300.36</v>
      </c>
      <c r="L146" s="23"/>
      <c r="M146" s="23"/>
      <c r="N146" s="28">
        <v>300.36</v>
      </c>
      <c r="O146" s="23"/>
      <c r="P146" s="23"/>
      <c r="Q146" s="23"/>
      <c r="R146" s="30">
        <f t="shared" si="28"/>
        <v>0</v>
      </c>
    </row>
    <row r="147" spans="1:18" ht="15">
      <c r="A147" s="23">
        <v>134</v>
      </c>
      <c r="B147" s="23" t="s">
        <v>162</v>
      </c>
      <c r="C147" s="23">
        <v>75</v>
      </c>
      <c r="D147" s="23"/>
      <c r="E147" s="23"/>
      <c r="F147" s="23">
        <f t="shared" si="27"/>
        <v>0</v>
      </c>
      <c r="G147" s="24">
        <v>495</v>
      </c>
      <c r="H147" s="23"/>
      <c r="I147" s="23"/>
      <c r="J147" s="23">
        <v>495</v>
      </c>
      <c r="K147" s="25">
        <v>495</v>
      </c>
      <c r="L147" s="23"/>
      <c r="M147" s="23"/>
      <c r="N147" s="28">
        <v>495</v>
      </c>
      <c r="O147" s="23"/>
      <c r="P147" s="23"/>
      <c r="Q147" s="23"/>
      <c r="R147" s="30">
        <f t="shared" si="28"/>
        <v>0</v>
      </c>
    </row>
    <row r="148" spans="1:18" ht="15">
      <c r="A148" s="23">
        <v>135</v>
      </c>
      <c r="B148" s="23" t="s">
        <v>163</v>
      </c>
      <c r="C148" s="23">
        <v>91.1</v>
      </c>
      <c r="D148" s="23"/>
      <c r="E148" s="23"/>
      <c r="F148" s="23">
        <f t="shared" si="27"/>
        <v>0</v>
      </c>
      <c r="G148" s="24">
        <v>636.82</v>
      </c>
      <c r="H148" s="23"/>
      <c r="I148" s="23"/>
      <c r="J148" s="23">
        <f aca="true" t="shared" si="29" ref="J148:K150">SUM(G148:I148)</f>
        <v>636.82</v>
      </c>
      <c r="K148" s="25">
        <v>636.82</v>
      </c>
      <c r="L148" s="23"/>
      <c r="M148" s="23"/>
      <c r="N148" s="28">
        <v>636.82</v>
      </c>
      <c r="O148" s="23"/>
      <c r="P148" s="23"/>
      <c r="Q148" s="23"/>
      <c r="R148" s="30">
        <f t="shared" si="28"/>
        <v>0</v>
      </c>
    </row>
    <row r="149" spans="1:18" ht="15">
      <c r="A149" s="23">
        <v>136</v>
      </c>
      <c r="B149" s="23" t="s">
        <v>141</v>
      </c>
      <c r="C149" s="23">
        <v>152.5</v>
      </c>
      <c r="D149" s="23"/>
      <c r="E149" s="23"/>
      <c r="F149" s="23">
        <f t="shared" si="27"/>
        <v>0</v>
      </c>
      <c r="G149" s="23">
        <v>1006.56</v>
      </c>
      <c r="H149" s="23"/>
      <c r="I149" s="23"/>
      <c r="J149" s="23">
        <f t="shared" si="29"/>
        <v>1006.56</v>
      </c>
      <c r="K149" s="25">
        <f t="shared" si="29"/>
        <v>1006.56</v>
      </c>
      <c r="L149" s="23"/>
      <c r="M149" s="23"/>
      <c r="N149" s="28">
        <f>SUM(K149:M149)</f>
        <v>1006.56</v>
      </c>
      <c r="O149" s="23"/>
      <c r="P149" s="23"/>
      <c r="Q149" s="23"/>
      <c r="R149" s="30">
        <f t="shared" si="28"/>
        <v>0</v>
      </c>
    </row>
    <row r="150" spans="1:18" ht="15">
      <c r="A150" s="23">
        <v>137</v>
      </c>
      <c r="B150" s="23" t="s">
        <v>142</v>
      </c>
      <c r="C150" s="23">
        <v>160.6</v>
      </c>
      <c r="D150" s="23"/>
      <c r="E150" s="23"/>
      <c r="F150" s="23">
        <f t="shared" si="27"/>
        <v>0</v>
      </c>
      <c r="G150" s="23">
        <v>1059.96</v>
      </c>
      <c r="H150" s="23"/>
      <c r="I150" s="23"/>
      <c r="J150" s="23">
        <f t="shared" si="29"/>
        <v>1059.96</v>
      </c>
      <c r="K150" s="25">
        <f t="shared" si="29"/>
        <v>1059.96</v>
      </c>
      <c r="L150" s="23"/>
      <c r="M150" s="23"/>
      <c r="N150" s="28">
        <f>SUM(K150:M150)</f>
        <v>1059.96</v>
      </c>
      <c r="O150" s="23"/>
      <c r="P150" s="23"/>
      <c r="Q150" s="23"/>
      <c r="R150" s="30">
        <f t="shared" si="28"/>
        <v>0</v>
      </c>
    </row>
    <row r="151" spans="1:18" ht="15">
      <c r="A151" s="23">
        <v>138</v>
      </c>
      <c r="B151" s="23" t="s">
        <v>143</v>
      </c>
      <c r="C151" s="23">
        <v>97</v>
      </c>
      <c r="D151" s="23"/>
      <c r="E151" s="23">
        <v>-67182.77</v>
      </c>
      <c r="F151" s="23">
        <f aca="true" t="shared" si="30" ref="F151:F162">D151+E151</f>
        <v>-67182.77</v>
      </c>
      <c r="G151" s="23">
        <v>640.2</v>
      </c>
      <c r="H151" s="23"/>
      <c r="I151" s="23"/>
      <c r="J151" s="23">
        <f aca="true" t="shared" si="31" ref="J151:J160">SUM(G151:I151)</f>
        <v>640.2</v>
      </c>
      <c r="K151" s="25">
        <v>640.2</v>
      </c>
      <c r="L151" s="23"/>
      <c r="M151" s="23"/>
      <c r="N151" s="25">
        <v>640.2</v>
      </c>
      <c r="O151" s="23"/>
      <c r="P151" s="23"/>
      <c r="Q151" s="23">
        <v>-67182.77</v>
      </c>
      <c r="R151" s="30">
        <f t="shared" si="28"/>
        <v>-67182.77</v>
      </c>
    </row>
    <row r="152" spans="1:18" ht="15">
      <c r="A152" s="23">
        <v>139</v>
      </c>
      <c r="B152" s="23" t="s">
        <v>144</v>
      </c>
      <c r="C152" s="23">
        <v>55.3</v>
      </c>
      <c r="D152" s="23"/>
      <c r="E152" s="23"/>
      <c r="F152" s="23">
        <f t="shared" si="30"/>
        <v>0</v>
      </c>
      <c r="G152" s="23">
        <v>365.04</v>
      </c>
      <c r="H152" s="23"/>
      <c r="I152" s="23"/>
      <c r="J152" s="23">
        <f t="shared" si="31"/>
        <v>365.04</v>
      </c>
      <c r="K152" s="25">
        <v>365.04</v>
      </c>
      <c r="L152" s="23"/>
      <c r="M152" s="23"/>
      <c r="N152" s="28">
        <v>365.04</v>
      </c>
      <c r="O152" s="23"/>
      <c r="P152" s="23"/>
      <c r="Q152" s="23"/>
      <c r="R152" s="30">
        <f t="shared" si="28"/>
        <v>0</v>
      </c>
    </row>
    <row r="153" spans="1:18" ht="15">
      <c r="A153" s="23">
        <v>140</v>
      </c>
      <c r="B153" s="23" t="s">
        <v>145</v>
      </c>
      <c r="C153" s="23">
        <v>56.7</v>
      </c>
      <c r="D153" s="23"/>
      <c r="E153" s="23"/>
      <c r="F153" s="23">
        <f t="shared" si="30"/>
        <v>0</v>
      </c>
      <c r="G153" s="23">
        <v>374.28</v>
      </c>
      <c r="H153" s="23"/>
      <c r="I153" s="23"/>
      <c r="J153" s="23">
        <f t="shared" si="31"/>
        <v>374.28</v>
      </c>
      <c r="K153" s="25">
        <v>374.28</v>
      </c>
      <c r="L153" s="23"/>
      <c r="M153" s="23"/>
      <c r="N153" s="28">
        <v>374.28</v>
      </c>
      <c r="O153" s="23"/>
      <c r="P153" s="23"/>
      <c r="Q153" s="23"/>
      <c r="R153" s="30">
        <f t="shared" si="28"/>
        <v>0</v>
      </c>
    </row>
    <row r="154" spans="1:18" ht="15">
      <c r="A154" s="23">
        <v>141</v>
      </c>
      <c r="B154" s="23" t="s">
        <v>146</v>
      </c>
      <c r="C154" s="23">
        <v>158.9</v>
      </c>
      <c r="D154" s="23"/>
      <c r="E154" s="23"/>
      <c r="F154" s="23">
        <f t="shared" si="30"/>
        <v>0</v>
      </c>
      <c r="G154" s="23">
        <v>1048.8</v>
      </c>
      <c r="H154" s="23"/>
      <c r="I154" s="23"/>
      <c r="J154" s="23">
        <f t="shared" si="31"/>
        <v>1048.8</v>
      </c>
      <c r="K154" s="25">
        <v>1048.8</v>
      </c>
      <c r="L154" s="23"/>
      <c r="M154" s="23"/>
      <c r="N154" s="28">
        <v>1048.8</v>
      </c>
      <c r="O154" s="23"/>
      <c r="P154" s="23"/>
      <c r="Q154" s="23"/>
      <c r="R154" s="30">
        <f t="shared" si="28"/>
        <v>0</v>
      </c>
    </row>
    <row r="155" spans="1:18" ht="15">
      <c r="A155" s="23">
        <v>142</v>
      </c>
      <c r="B155" s="23" t="s">
        <v>147</v>
      </c>
      <c r="C155" s="23">
        <v>52.6</v>
      </c>
      <c r="D155" s="23"/>
      <c r="E155" s="23"/>
      <c r="F155" s="23">
        <f t="shared" si="30"/>
        <v>0</v>
      </c>
      <c r="G155" s="23">
        <v>347.16</v>
      </c>
      <c r="H155" s="23"/>
      <c r="I155" s="23"/>
      <c r="J155" s="23">
        <f t="shared" si="31"/>
        <v>347.16</v>
      </c>
      <c r="K155" s="25">
        <v>347.16</v>
      </c>
      <c r="L155" s="23"/>
      <c r="M155" s="23"/>
      <c r="N155" s="28">
        <v>347.16</v>
      </c>
      <c r="O155" s="23"/>
      <c r="P155" s="23"/>
      <c r="Q155" s="23"/>
      <c r="R155" s="30">
        <f t="shared" si="28"/>
        <v>0</v>
      </c>
    </row>
    <row r="156" spans="1:18" ht="15">
      <c r="A156" s="23">
        <v>143</v>
      </c>
      <c r="B156" s="23" t="s">
        <v>148</v>
      </c>
      <c r="C156" s="23">
        <v>55.5</v>
      </c>
      <c r="D156" s="23"/>
      <c r="E156" s="23"/>
      <c r="F156" s="23">
        <f t="shared" si="30"/>
        <v>0</v>
      </c>
      <c r="G156" s="23">
        <v>366.36</v>
      </c>
      <c r="H156" s="23"/>
      <c r="I156" s="23"/>
      <c r="J156" s="23">
        <f t="shared" si="31"/>
        <v>366.36</v>
      </c>
      <c r="K156" s="25">
        <v>366.36</v>
      </c>
      <c r="L156" s="23"/>
      <c r="M156" s="23"/>
      <c r="N156" s="28">
        <v>366.36</v>
      </c>
      <c r="O156" s="23"/>
      <c r="P156" s="23"/>
      <c r="Q156" s="23"/>
      <c r="R156" s="30">
        <f t="shared" si="28"/>
        <v>0</v>
      </c>
    </row>
    <row r="157" spans="1:18" ht="15">
      <c r="A157" s="23">
        <v>144</v>
      </c>
      <c r="B157" s="23" t="s">
        <v>149</v>
      </c>
      <c r="C157" s="23">
        <v>53.2</v>
      </c>
      <c r="D157" s="23"/>
      <c r="E157" s="23"/>
      <c r="F157" s="23">
        <f t="shared" si="30"/>
        <v>0</v>
      </c>
      <c r="G157" s="23">
        <v>351.12</v>
      </c>
      <c r="H157" s="23"/>
      <c r="I157" s="23"/>
      <c r="J157" s="23">
        <f t="shared" si="31"/>
        <v>351.12</v>
      </c>
      <c r="K157" s="25">
        <v>351.12</v>
      </c>
      <c r="L157" s="23"/>
      <c r="M157" s="23"/>
      <c r="N157" s="28">
        <v>351.12</v>
      </c>
      <c r="O157" s="23"/>
      <c r="P157" s="23"/>
      <c r="Q157" s="23"/>
      <c r="R157" s="30">
        <f t="shared" si="28"/>
        <v>0</v>
      </c>
    </row>
    <row r="158" spans="1:18" ht="22.5">
      <c r="A158" s="23">
        <v>145</v>
      </c>
      <c r="B158" s="23" t="s">
        <v>150</v>
      </c>
      <c r="C158" s="23">
        <v>155.2</v>
      </c>
      <c r="D158" s="23">
        <v>4988.94</v>
      </c>
      <c r="E158" s="23">
        <v>-52194.04</v>
      </c>
      <c r="F158" s="23">
        <f t="shared" si="30"/>
        <v>-47205.1</v>
      </c>
      <c r="G158" s="23">
        <v>1025.76</v>
      </c>
      <c r="H158" s="23">
        <v>0</v>
      </c>
      <c r="I158" s="23">
        <v>2966.3</v>
      </c>
      <c r="J158" s="23">
        <f t="shared" si="31"/>
        <v>3992.0600000000004</v>
      </c>
      <c r="K158" s="25">
        <v>1025.76</v>
      </c>
      <c r="L158" s="23"/>
      <c r="M158" s="23"/>
      <c r="N158" s="28">
        <v>1025.76</v>
      </c>
      <c r="O158" s="23"/>
      <c r="P158" s="23">
        <v>4988.94</v>
      </c>
      <c r="Q158" s="23">
        <v>-49227.74</v>
      </c>
      <c r="R158" s="30">
        <f t="shared" si="28"/>
        <v>-44238.8</v>
      </c>
    </row>
    <row r="159" spans="1:18" ht="15">
      <c r="A159" s="23">
        <v>146</v>
      </c>
      <c r="B159" s="23" t="s">
        <v>151</v>
      </c>
      <c r="C159" s="23">
        <v>155.9</v>
      </c>
      <c r="D159" s="23"/>
      <c r="E159" s="23"/>
      <c r="F159" s="23">
        <f t="shared" si="30"/>
        <v>0</v>
      </c>
      <c r="G159" s="25">
        <v>1029</v>
      </c>
      <c r="H159" s="23"/>
      <c r="I159" s="23"/>
      <c r="J159" s="23">
        <f t="shared" si="31"/>
        <v>1029</v>
      </c>
      <c r="K159" s="25">
        <v>1029</v>
      </c>
      <c r="L159" s="23"/>
      <c r="M159" s="23"/>
      <c r="N159" s="28">
        <v>1029</v>
      </c>
      <c r="O159" s="23"/>
      <c r="P159" s="23"/>
      <c r="Q159" s="23"/>
      <c r="R159" s="30">
        <f t="shared" si="28"/>
        <v>0</v>
      </c>
    </row>
    <row r="160" spans="1:18" ht="15">
      <c r="A160" s="23">
        <v>147</v>
      </c>
      <c r="B160" s="23" t="s">
        <v>152</v>
      </c>
      <c r="C160" s="23">
        <v>80.3</v>
      </c>
      <c r="D160" s="23"/>
      <c r="E160" s="23"/>
      <c r="F160" s="23">
        <f t="shared" si="30"/>
        <v>0</v>
      </c>
      <c r="G160" s="23">
        <v>530.04</v>
      </c>
      <c r="H160" s="23"/>
      <c r="I160" s="23"/>
      <c r="J160" s="23">
        <f t="shared" si="31"/>
        <v>530.04</v>
      </c>
      <c r="K160" s="25">
        <v>530.04</v>
      </c>
      <c r="L160" s="23"/>
      <c r="M160" s="23"/>
      <c r="N160" s="28">
        <v>530.04</v>
      </c>
      <c r="O160" s="23"/>
      <c r="P160" s="23"/>
      <c r="Q160" s="23"/>
      <c r="R160" s="30">
        <f t="shared" si="28"/>
        <v>0</v>
      </c>
    </row>
    <row r="161" spans="1:18" ht="15">
      <c r="A161" s="10"/>
      <c r="B161" s="10" t="s">
        <v>16</v>
      </c>
      <c r="C161" s="10">
        <f>SUM(C65:C160)</f>
        <v>11274.400000000003</v>
      </c>
      <c r="D161" s="10">
        <f aca="true" t="shared" si="32" ref="D161:R161">SUM(D65:D160)</f>
        <v>7600.09</v>
      </c>
      <c r="E161" s="10">
        <f t="shared" si="32"/>
        <v>-74364.63</v>
      </c>
      <c r="F161" s="10">
        <f t="shared" si="32"/>
        <v>-66764.54000000001</v>
      </c>
      <c r="G161" s="10">
        <f t="shared" si="32"/>
        <v>74051.99999999999</v>
      </c>
      <c r="H161" s="10">
        <f t="shared" si="32"/>
        <v>0</v>
      </c>
      <c r="I161" s="10">
        <f t="shared" si="32"/>
        <v>2966.3</v>
      </c>
      <c r="J161" s="10">
        <f t="shared" si="32"/>
        <v>76988.27999999998</v>
      </c>
      <c r="K161" s="10">
        <f t="shared" si="32"/>
        <v>74704.80999999998</v>
      </c>
      <c r="L161" s="10">
        <f t="shared" si="32"/>
        <v>6186.65</v>
      </c>
      <c r="M161" s="10">
        <f t="shared" si="32"/>
        <v>0</v>
      </c>
      <c r="N161" s="10">
        <f t="shared" si="32"/>
        <v>80891.45999999998</v>
      </c>
      <c r="O161" s="10">
        <f t="shared" si="32"/>
        <v>33</v>
      </c>
      <c r="P161" s="10">
        <f t="shared" si="32"/>
        <v>1413.44</v>
      </c>
      <c r="Q161" s="10">
        <f t="shared" si="32"/>
        <v>-71398.75</v>
      </c>
      <c r="R161" s="10">
        <f t="shared" si="32"/>
        <v>-70667.72</v>
      </c>
    </row>
    <row r="162" spans="1:18" ht="15">
      <c r="A162" s="10"/>
      <c r="B162" s="13" t="s">
        <v>153</v>
      </c>
      <c r="C162" s="10">
        <f>C12+C41+C54+C60+C62+C64+C161</f>
        <v>79697.12000000001</v>
      </c>
      <c r="D162" s="10">
        <f>D12+D41+D54+D60+D62+D64+D161</f>
        <v>643754.4599999998</v>
      </c>
      <c r="E162" s="10">
        <f>E12+E41+E54+E60+E62+E64+E161</f>
        <v>1963346.88</v>
      </c>
      <c r="F162" s="10">
        <f t="shared" si="30"/>
        <v>2607101.34</v>
      </c>
      <c r="G162" s="10">
        <f aca="true" t="shared" si="33" ref="G162:R162">G12+G41+G54+G60+G62+G64+G161</f>
        <v>8771232.349999998</v>
      </c>
      <c r="H162" s="10">
        <f t="shared" si="33"/>
        <v>2734772.43</v>
      </c>
      <c r="I162" s="10">
        <f t="shared" si="33"/>
        <v>1884270.9800000002</v>
      </c>
      <c r="J162" s="10">
        <f t="shared" si="33"/>
        <v>13390245.739999998</v>
      </c>
      <c r="K162" s="10">
        <f t="shared" si="33"/>
        <v>8717815.66</v>
      </c>
      <c r="L162" s="10">
        <f t="shared" si="33"/>
        <v>2555281.9999999995</v>
      </c>
      <c r="M162" s="10">
        <f t="shared" si="33"/>
        <v>2508482.09</v>
      </c>
      <c r="N162" s="10">
        <f t="shared" si="33"/>
        <v>13781579.750000002</v>
      </c>
      <c r="O162" s="10">
        <f t="shared" si="33"/>
        <v>54102.500000000335</v>
      </c>
      <c r="P162" s="10">
        <f t="shared" si="33"/>
        <v>823244.8900000001</v>
      </c>
      <c r="Q162" s="10">
        <f t="shared" si="33"/>
        <v>1339135.35</v>
      </c>
      <c r="R162" s="10">
        <f t="shared" si="33"/>
        <v>2215767.33</v>
      </c>
    </row>
  </sheetData>
  <sheetProtection/>
  <mergeCells count="30">
    <mergeCell ref="A3:R3"/>
    <mergeCell ref="A4:A5"/>
    <mergeCell ref="B4:B5"/>
    <mergeCell ref="C4:C5"/>
    <mergeCell ref="D4:E4"/>
    <mergeCell ref="F4:F5"/>
    <mergeCell ref="G4:I4"/>
    <mergeCell ref="J4:J5"/>
    <mergeCell ref="K4:M4"/>
    <mergeCell ref="N4:N5"/>
    <mergeCell ref="N36:N37"/>
    <mergeCell ref="O36:Q36"/>
    <mergeCell ref="R36:R37"/>
    <mergeCell ref="A41:B41"/>
    <mergeCell ref="O4:Q4"/>
    <mergeCell ref="R4:R5"/>
    <mergeCell ref="A12:B12"/>
    <mergeCell ref="A35:R35"/>
    <mergeCell ref="A36:A37"/>
    <mergeCell ref="B36:B37"/>
    <mergeCell ref="A54:B54"/>
    <mergeCell ref="A60:B60"/>
    <mergeCell ref="A62:B62"/>
    <mergeCell ref="A64:B64"/>
    <mergeCell ref="J36:J37"/>
    <mergeCell ref="K36:M36"/>
    <mergeCell ref="C36:C37"/>
    <mergeCell ref="D36:E36"/>
    <mergeCell ref="F36:F37"/>
    <mergeCell ref="G36:I36"/>
  </mergeCells>
  <printOptions/>
  <pageMargins left="0.11811023622047245" right="0" top="0.7480314960629921" bottom="0.7480314960629921" header="0.31496062992125984" footer="0.31496062992125984"/>
  <pageSetup horizontalDpi="180" verticalDpi="180" orientation="landscape" paperSize="9" scale="80" r:id="rId1"/>
  <ignoredErrors>
    <ignoredError sqref="J5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2015-03-12T07:01:08Z</dcterms:modified>
  <cp:category/>
  <cp:version/>
  <cp:contentType/>
  <cp:contentStatus/>
</cp:coreProperties>
</file>